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109"/>
  <workbookPr/>
  <mc:AlternateContent xmlns:mc="http://schemas.openxmlformats.org/markup-compatibility/2006">
    <mc:Choice Requires="x15">
      <x15ac:absPath xmlns:x15ac="http://schemas.microsoft.com/office/spreadsheetml/2010/11/ac" url="/Users/James/Dropbox/LCAS/LUCA/LUCA Executive Committee/Runmyclub/"/>
    </mc:Choice>
  </mc:AlternateContent>
  <bookViews>
    <workbookView xWindow="0" yWindow="460" windowWidth="25600" windowHeight="12220" tabRatio="689" activeTab="6"/>
  </bookViews>
  <sheets>
    <sheet name="OVERALL" sheetId="1" r:id="rId1"/>
    <sheet name="BUCS" sheetId="12" r:id="rId2"/>
    <sheet name="--" sheetId="10" r:id="rId3"/>
    <sheet name="Membership Income" sheetId="2" r:id="rId4"/>
    <sheet name="SU Grants" sheetId="3" r:id="rId5"/>
    <sheet name="Other Income" sheetId="4" r:id="rId6"/>
    <sheet name="Coaching Expenses" sheetId="6" r:id="rId7"/>
    <sheet name="Facilities" sheetId="7" r:id="rId8"/>
    <sheet name="Race Expenses" sheetId="8" r:id="rId9"/>
    <sheet name="Misc Expenses" sheetId="9" r:id="rId10"/>
  </sheets>
  <calcPr calcId="150001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8" l="1"/>
  <c r="E6" i="8"/>
  <c r="E7" i="8"/>
  <c r="E5" i="8"/>
  <c r="F8" i="8"/>
  <c r="G8" i="8"/>
  <c r="F7" i="8"/>
  <c r="G7" i="8"/>
  <c r="F6" i="8"/>
  <c r="G6" i="8"/>
  <c r="F5" i="8"/>
  <c r="G5" i="8"/>
  <c r="E4" i="8"/>
  <c r="F4" i="8"/>
  <c r="G4" i="8"/>
  <c r="D4" i="2"/>
  <c r="E4" i="2"/>
  <c r="F4" i="2"/>
  <c r="G4" i="2"/>
  <c r="C4" i="2"/>
  <c r="D8" i="2"/>
  <c r="E8" i="2"/>
  <c r="F8" i="2"/>
  <c r="G8" i="2"/>
  <c r="C8" i="2"/>
  <c r="D10" i="2"/>
  <c r="E10" i="2"/>
  <c r="F10" i="2"/>
  <c r="G10" i="2"/>
  <c r="C10" i="2"/>
  <c r="E46" i="2"/>
  <c r="E47" i="2"/>
  <c r="E48" i="2"/>
  <c r="E49" i="2"/>
  <c r="E50" i="2"/>
  <c r="E51" i="2"/>
  <c r="E53" i="2"/>
  <c r="E5" i="1"/>
  <c r="D46" i="2"/>
  <c r="D47" i="2"/>
  <c r="D48" i="2"/>
  <c r="D51" i="2"/>
  <c r="D53" i="2"/>
  <c r="D5" i="1"/>
  <c r="C46" i="2"/>
  <c r="C47" i="2"/>
  <c r="C48" i="2"/>
  <c r="C53" i="2"/>
  <c r="C5" i="1"/>
  <c r="B46" i="2"/>
  <c r="B47" i="2"/>
  <c r="B53" i="2"/>
  <c r="B5" i="1"/>
  <c r="B8" i="3"/>
  <c r="B7" i="1"/>
  <c r="B24" i="3"/>
  <c r="B8" i="1"/>
  <c r="B9" i="1"/>
  <c r="B11" i="1"/>
  <c r="B12" i="1"/>
  <c r="B13" i="1"/>
  <c r="B14" i="1"/>
  <c r="B15" i="1"/>
  <c r="B18" i="1"/>
  <c r="B16" i="6"/>
  <c r="B23" i="1"/>
  <c r="B8" i="7"/>
  <c r="B24" i="1"/>
  <c r="B19" i="8"/>
  <c r="B25" i="1"/>
  <c r="B26" i="1"/>
  <c r="B18" i="9"/>
  <c r="B27" i="1"/>
  <c r="B12" i="9"/>
  <c r="B28" i="1"/>
  <c r="B29" i="1"/>
  <c r="B31" i="1"/>
  <c r="B35" i="1"/>
  <c r="C8" i="3"/>
  <c r="C7" i="1"/>
  <c r="C24" i="3"/>
  <c r="C8" i="1"/>
  <c r="C31" i="3"/>
  <c r="C9" i="1"/>
  <c r="C6" i="4"/>
  <c r="C11" i="1"/>
  <c r="C12" i="1"/>
  <c r="C13" i="1"/>
  <c r="C14" i="1"/>
  <c r="C15" i="1"/>
  <c r="C18" i="1"/>
  <c r="C16" i="6"/>
  <c r="C23" i="1"/>
  <c r="C8" i="7"/>
  <c r="C24" i="1"/>
  <c r="C19" i="8"/>
  <c r="C25" i="1"/>
  <c r="C7" i="9"/>
  <c r="C26" i="1"/>
  <c r="C18" i="9"/>
  <c r="C27" i="1"/>
  <c r="C12" i="9"/>
  <c r="C28" i="1"/>
  <c r="C29" i="1"/>
  <c r="C31" i="1"/>
  <c r="C35" i="1"/>
  <c r="D8" i="3"/>
  <c r="D7" i="1"/>
  <c r="L5" i="12"/>
  <c r="L7" i="12"/>
  <c r="L15" i="12"/>
  <c r="D14" i="3"/>
  <c r="D38" i="12"/>
  <c r="L28" i="12"/>
  <c r="L30" i="12"/>
  <c r="L37" i="12"/>
  <c r="D21" i="3"/>
  <c r="D57" i="12"/>
  <c r="L47" i="12"/>
  <c r="L49" i="12"/>
  <c r="L56" i="12"/>
  <c r="D16" i="3"/>
  <c r="D24" i="3"/>
  <c r="D8" i="1"/>
  <c r="D9" i="1"/>
  <c r="D6" i="4"/>
  <c r="D11" i="1"/>
  <c r="D12" i="1"/>
  <c r="D13" i="1"/>
  <c r="D19" i="4"/>
  <c r="D14" i="1"/>
  <c r="D24" i="4"/>
  <c r="D15" i="1"/>
  <c r="D18" i="1"/>
  <c r="D16" i="6"/>
  <c r="D23" i="1"/>
  <c r="D8" i="7"/>
  <c r="D24" i="1"/>
  <c r="L17" i="12"/>
  <c r="D13" i="8"/>
  <c r="L39" i="12"/>
  <c r="D12" i="8"/>
  <c r="L58" i="12"/>
  <c r="D11" i="8"/>
  <c r="D19" i="8"/>
  <c r="D25" i="1"/>
  <c r="D7" i="9"/>
  <c r="D26" i="1"/>
  <c r="D27" i="1"/>
  <c r="D12" i="9"/>
  <c r="D28" i="1"/>
  <c r="D22" i="9"/>
  <c r="D29" i="1"/>
  <c r="D31" i="1"/>
  <c r="D35" i="1"/>
  <c r="E8" i="3"/>
  <c r="E7" i="1"/>
  <c r="E11" i="4"/>
  <c r="E12" i="1"/>
  <c r="E15" i="4"/>
  <c r="E13" i="1"/>
  <c r="M5" i="12"/>
  <c r="M7" i="12"/>
  <c r="M15" i="12"/>
  <c r="E14" i="3"/>
  <c r="E38" i="12"/>
  <c r="M28" i="12"/>
  <c r="M30" i="12"/>
  <c r="M37" i="12"/>
  <c r="E21" i="3"/>
  <c r="E57" i="12"/>
  <c r="M47" i="12"/>
  <c r="M49" i="12"/>
  <c r="M56" i="12"/>
  <c r="E16" i="3"/>
  <c r="E24" i="3"/>
  <c r="E8" i="1"/>
  <c r="E9" i="1"/>
  <c r="E11" i="1"/>
  <c r="E14" i="1"/>
  <c r="E24" i="4"/>
  <c r="E15" i="1"/>
  <c r="E18" i="1"/>
  <c r="N9" i="8"/>
  <c r="N11" i="8"/>
  <c r="N13" i="8"/>
  <c r="N15" i="8"/>
  <c r="M17" i="12"/>
  <c r="E13" i="8"/>
  <c r="M39" i="12"/>
  <c r="E12" i="8"/>
  <c r="M58" i="12"/>
  <c r="E11" i="8"/>
  <c r="E19" i="8"/>
  <c r="E25" i="1"/>
  <c r="E16" i="6"/>
  <c r="E23" i="1"/>
  <c r="E8" i="7"/>
  <c r="E24" i="1"/>
  <c r="E7" i="9"/>
  <c r="E26" i="1"/>
  <c r="E18" i="9"/>
  <c r="E27" i="1"/>
  <c r="E12" i="9"/>
  <c r="E28" i="1"/>
  <c r="E22" i="9"/>
  <c r="E29" i="1"/>
  <c r="E31" i="1"/>
  <c r="E35" i="1"/>
  <c r="F46" i="2"/>
  <c r="F47" i="2"/>
  <c r="F48" i="2"/>
  <c r="F49" i="2"/>
  <c r="F50" i="2"/>
  <c r="F51" i="2"/>
  <c r="F53" i="2"/>
  <c r="F5" i="1"/>
  <c r="F8" i="3"/>
  <c r="F7" i="1"/>
  <c r="N5" i="12"/>
  <c r="N7" i="12"/>
  <c r="N15" i="12"/>
  <c r="F14" i="3"/>
  <c r="F38" i="12"/>
  <c r="N28" i="12"/>
  <c r="N30" i="12"/>
  <c r="N37" i="12"/>
  <c r="F21" i="3"/>
  <c r="F57" i="12"/>
  <c r="N47" i="12"/>
  <c r="N49" i="12"/>
  <c r="N56" i="12"/>
  <c r="F16" i="3"/>
  <c r="F24" i="3"/>
  <c r="F8" i="1"/>
  <c r="F9" i="1"/>
  <c r="F11" i="1"/>
  <c r="F11" i="4"/>
  <c r="F12" i="1"/>
  <c r="F15" i="4"/>
  <c r="F13" i="1"/>
  <c r="F14" i="1"/>
  <c r="F24" i="4"/>
  <c r="F15" i="1"/>
  <c r="F18" i="1"/>
  <c r="N17" i="12"/>
  <c r="F13" i="8"/>
  <c r="N39" i="12"/>
  <c r="F12" i="8"/>
  <c r="N58" i="12"/>
  <c r="F11" i="8"/>
  <c r="F19" i="8"/>
  <c r="F25" i="1"/>
  <c r="F16" i="6"/>
  <c r="F23" i="1"/>
  <c r="F8" i="7"/>
  <c r="F24" i="1"/>
  <c r="F7" i="9"/>
  <c r="F26" i="1"/>
  <c r="F18" i="9"/>
  <c r="F27" i="1"/>
  <c r="F12" i="9"/>
  <c r="F28" i="1"/>
  <c r="F22" i="9"/>
  <c r="F29" i="1"/>
  <c r="F31" i="1"/>
  <c r="F35" i="1"/>
  <c r="G46" i="2"/>
  <c r="G47" i="2"/>
  <c r="G48" i="2"/>
  <c r="G49" i="2"/>
  <c r="G50" i="2"/>
  <c r="G51" i="2"/>
  <c r="G53" i="2"/>
  <c r="G5" i="1"/>
  <c r="G8" i="3"/>
  <c r="G7" i="1"/>
  <c r="O5" i="12"/>
  <c r="O7" i="12"/>
  <c r="O15" i="12"/>
  <c r="G14" i="3"/>
  <c r="G38" i="12"/>
  <c r="O28" i="12"/>
  <c r="O30" i="12"/>
  <c r="O37" i="12"/>
  <c r="G21" i="3"/>
  <c r="G57" i="12"/>
  <c r="O47" i="12"/>
  <c r="O49" i="12"/>
  <c r="O56" i="12"/>
  <c r="G16" i="3"/>
  <c r="G24" i="3"/>
  <c r="G8" i="1"/>
  <c r="G9" i="1"/>
  <c r="G11" i="1"/>
  <c r="G12" i="1"/>
  <c r="G15" i="4"/>
  <c r="G13" i="1"/>
  <c r="G14" i="1"/>
  <c r="G24" i="4"/>
  <c r="G15" i="1"/>
  <c r="G18" i="1"/>
  <c r="O17" i="12"/>
  <c r="G13" i="8"/>
  <c r="O39" i="12"/>
  <c r="G12" i="8"/>
  <c r="O58" i="12"/>
  <c r="G11" i="8"/>
  <c r="G19" i="8"/>
  <c r="G25" i="1"/>
  <c r="C18" i="8"/>
  <c r="D18" i="8"/>
  <c r="E18" i="8"/>
  <c r="F18" i="8"/>
  <c r="G18" i="8"/>
  <c r="B18" i="8"/>
  <c r="C22" i="2"/>
  <c r="L10" i="8"/>
  <c r="D22" i="2"/>
  <c r="M10" i="8"/>
  <c r="E22" i="2"/>
  <c r="N10" i="8"/>
  <c r="F22" i="2"/>
  <c r="O10" i="8"/>
  <c r="G22" i="2"/>
  <c r="P10" i="8"/>
  <c r="L11" i="8"/>
  <c r="M11" i="8"/>
  <c r="O11" i="8"/>
  <c r="P11" i="8"/>
  <c r="C24" i="2"/>
  <c r="L12" i="8"/>
  <c r="D24" i="2"/>
  <c r="M12" i="8"/>
  <c r="E24" i="2"/>
  <c r="N12" i="8"/>
  <c r="F24" i="2"/>
  <c r="O12" i="8"/>
  <c r="G24" i="2"/>
  <c r="P12" i="8"/>
  <c r="L13" i="8"/>
  <c r="M13" i="8"/>
  <c r="O13" i="8"/>
  <c r="P13" i="8"/>
  <c r="L14" i="8"/>
  <c r="D26" i="2"/>
  <c r="M14" i="8"/>
  <c r="E26" i="2"/>
  <c r="N14" i="8"/>
  <c r="F26" i="2"/>
  <c r="O14" i="8"/>
  <c r="G26" i="2"/>
  <c r="P14" i="8"/>
  <c r="L15" i="8"/>
  <c r="M15" i="8"/>
  <c r="O15" i="8"/>
  <c r="P15" i="8"/>
  <c r="L16" i="8"/>
  <c r="D28" i="2"/>
  <c r="M16" i="8"/>
  <c r="E28" i="2"/>
  <c r="N16" i="8"/>
  <c r="F28" i="2"/>
  <c r="O16" i="8"/>
  <c r="G28" i="2"/>
  <c r="P16" i="8"/>
  <c r="K11" i="8"/>
  <c r="K13" i="8"/>
  <c r="K15" i="8"/>
  <c r="L9" i="8"/>
  <c r="M9" i="8"/>
  <c r="O9" i="8"/>
  <c r="P9" i="8"/>
  <c r="K9" i="8"/>
  <c r="E7" i="12"/>
  <c r="M9" i="12"/>
  <c r="M16" i="12"/>
  <c r="M32" i="12"/>
  <c r="M38" i="12"/>
  <c r="M51" i="12"/>
  <c r="M57" i="12"/>
  <c r="M64" i="12"/>
  <c r="M65" i="12"/>
  <c r="M66" i="12"/>
  <c r="F7" i="12"/>
  <c r="N9" i="12"/>
  <c r="N16" i="12"/>
  <c r="N32" i="12"/>
  <c r="N38" i="12"/>
  <c r="N51" i="12"/>
  <c r="N57" i="12"/>
  <c r="N64" i="12"/>
  <c r="N65" i="12"/>
  <c r="N66" i="12"/>
  <c r="G7" i="12"/>
  <c r="O9" i="12"/>
  <c r="O16" i="12"/>
  <c r="O32" i="12"/>
  <c r="O38" i="12"/>
  <c r="O51" i="12"/>
  <c r="O57" i="12"/>
  <c r="O64" i="12"/>
  <c r="O65" i="12"/>
  <c r="O66" i="12"/>
  <c r="D7" i="12"/>
  <c r="L9" i="12"/>
  <c r="L16" i="12"/>
  <c r="L32" i="12"/>
  <c r="L38" i="12"/>
  <c r="L51" i="12"/>
  <c r="L57" i="12"/>
  <c r="L64" i="12"/>
  <c r="L65" i="12"/>
  <c r="L66" i="12"/>
  <c r="M59" i="12"/>
  <c r="N59" i="12"/>
  <c r="O59" i="12"/>
  <c r="L59" i="12"/>
  <c r="M40" i="12"/>
  <c r="N40" i="12"/>
  <c r="O40" i="12"/>
  <c r="L40" i="12"/>
  <c r="M21" i="12"/>
  <c r="N21" i="12"/>
  <c r="O21" i="12"/>
  <c r="L21" i="12"/>
  <c r="G16" i="6"/>
  <c r="H16" i="6"/>
  <c r="C26" i="6"/>
  <c r="C30" i="6"/>
  <c r="C31" i="6"/>
  <c r="C32" i="6"/>
  <c r="C34" i="6"/>
  <c r="D26" i="6"/>
  <c r="L7" i="7"/>
  <c r="L11" i="7"/>
  <c r="L12" i="7"/>
  <c r="L13" i="7"/>
  <c r="L16" i="7"/>
  <c r="M7" i="7"/>
  <c r="M11" i="7"/>
  <c r="M12" i="7"/>
  <c r="M13" i="7"/>
  <c r="M16" i="7"/>
  <c r="N7" i="7"/>
  <c r="N11" i="7"/>
  <c r="N12" i="7"/>
  <c r="N13" i="7"/>
  <c r="N16" i="7"/>
  <c r="O7" i="7"/>
  <c r="O11" i="7"/>
  <c r="O12" i="7"/>
  <c r="O13" i="7"/>
  <c r="O16" i="7"/>
  <c r="M17" i="7"/>
  <c r="N17" i="7"/>
  <c r="O17" i="7"/>
  <c r="L14" i="7"/>
  <c r="L17" i="7"/>
  <c r="F26" i="6"/>
  <c r="F30" i="6"/>
  <c r="F31" i="6"/>
  <c r="F32" i="6"/>
  <c r="F34" i="6"/>
  <c r="G26" i="6"/>
  <c r="G30" i="6"/>
  <c r="G31" i="6"/>
  <c r="G32" i="6"/>
  <c r="G34" i="6"/>
  <c r="B26" i="6"/>
  <c r="B30" i="6"/>
  <c r="B31" i="6"/>
  <c r="B32" i="6"/>
  <c r="B34" i="6"/>
  <c r="D30" i="6"/>
  <c r="D31" i="6"/>
  <c r="D32" i="6"/>
  <c r="D34" i="6"/>
  <c r="H26" i="6"/>
  <c r="H30" i="6"/>
  <c r="H31" i="6"/>
  <c r="H32" i="6"/>
  <c r="H34" i="6"/>
  <c r="E26" i="6"/>
  <c r="E30" i="6"/>
  <c r="E31" i="6"/>
  <c r="E32" i="6"/>
  <c r="E34" i="6"/>
  <c r="D31" i="3"/>
  <c r="E31" i="3"/>
  <c r="F31" i="3"/>
  <c r="G31" i="3"/>
  <c r="B31" i="3"/>
  <c r="K5" i="12"/>
  <c r="K7" i="12"/>
  <c r="K15" i="12"/>
  <c r="C14" i="3"/>
  <c r="C57" i="12"/>
  <c r="K47" i="12"/>
  <c r="K49" i="12"/>
  <c r="K56" i="12"/>
  <c r="C16" i="3"/>
  <c r="C38" i="12"/>
  <c r="K28" i="12"/>
  <c r="K30" i="12"/>
  <c r="K37" i="12"/>
  <c r="C21" i="3"/>
  <c r="J5" i="12"/>
  <c r="J7" i="12"/>
  <c r="J15" i="12"/>
  <c r="B14" i="3"/>
  <c r="B57" i="12"/>
  <c r="J47" i="12"/>
  <c r="J49" i="12"/>
  <c r="J56" i="12"/>
  <c r="B16" i="3"/>
  <c r="B38" i="12"/>
  <c r="J28" i="12"/>
  <c r="J30" i="12"/>
  <c r="J37" i="12"/>
  <c r="B21" i="3"/>
  <c r="C49" i="2"/>
  <c r="C50" i="2"/>
  <c r="C51" i="2"/>
  <c r="D49" i="2"/>
  <c r="D50" i="2"/>
  <c r="B48" i="2"/>
  <c r="B49" i="2"/>
  <c r="B50" i="2"/>
  <c r="B51" i="2"/>
  <c r="K17" i="12"/>
  <c r="C13" i="8"/>
  <c r="J17" i="12"/>
  <c r="B13" i="8"/>
  <c r="K39" i="12"/>
  <c r="C12" i="8"/>
  <c r="J39" i="12"/>
  <c r="B12" i="8"/>
  <c r="K58" i="12"/>
  <c r="C11" i="8"/>
  <c r="J58" i="12"/>
  <c r="B11" i="8"/>
  <c r="C7" i="12"/>
  <c r="K9" i="12"/>
  <c r="K16" i="12"/>
  <c r="K32" i="12"/>
  <c r="K38" i="12"/>
  <c r="K51" i="12"/>
  <c r="K57" i="12"/>
  <c r="K64" i="12"/>
  <c r="K65" i="12"/>
  <c r="K66" i="12"/>
  <c r="B7" i="12"/>
  <c r="J9" i="12"/>
  <c r="J16" i="12"/>
  <c r="J32" i="12"/>
  <c r="J38" i="12"/>
  <c r="J51" i="12"/>
  <c r="J57" i="12"/>
  <c r="J64" i="12"/>
  <c r="J65" i="12"/>
  <c r="J66" i="12"/>
  <c r="K59" i="12"/>
  <c r="J59" i="12"/>
  <c r="K40" i="12"/>
  <c r="J40" i="12"/>
  <c r="J21" i="12"/>
  <c r="K21" i="12"/>
  <c r="K13" i="12"/>
  <c r="M13" i="12"/>
  <c r="N13" i="12"/>
  <c r="O13" i="12"/>
  <c r="J13" i="12"/>
  <c r="L63" i="12"/>
  <c r="K63" i="12"/>
  <c r="M63" i="12"/>
  <c r="N63" i="12"/>
  <c r="O63" i="12"/>
  <c r="J63" i="12"/>
  <c r="G30" i="12"/>
  <c r="F30" i="12"/>
  <c r="E30" i="12"/>
  <c r="D30" i="12"/>
  <c r="C30" i="12"/>
  <c r="D28" i="12"/>
  <c r="G55" i="12"/>
  <c r="F55" i="12"/>
  <c r="E55" i="12"/>
  <c r="D55" i="12"/>
  <c r="C55" i="12"/>
  <c r="G53" i="12"/>
  <c r="F53" i="12"/>
  <c r="E53" i="12"/>
  <c r="D53" i="12"/>
  <c r="C53" i="12"/>
  <c r="G51" i="12"/>
  <c r="F51" i="12"/>
  <c r="E51" i="12"/>
  <c r="D51" i="12"/>
  <c r="C51" i="12"/>
  <c r="G49" i="12"/>
  <c r="F49" i="12"/>
  <c r="E49" i="12"/>
  <c r="D49" i="12"/>
  <c r="C49" i="12"/>
  <c r="G47" i="12"/>
  <c r="F47" i="12"/>
  <c r="E47" i="12"/>
  <c r="D47" i="12"/>
  <c r="C47" i="12"/>
  <c r="G36" i="12"/>
  <c r="F36" i="12"/>
  <c r="E36" i="12"/>
  <c r="D36" i="12"/>
  <c r="C36" i="12"/>
  <c r="G34" i="12"/>
  <c r="F34" i="12"/>
  <c r="E34" i="12"/>
  <c r="D34" i="12"/>
  <c r="C34" i="12"/>
  <c r="G32" i="12"/>
  <c r="F32" i="12"/>
  <c r="E32" i="12"/>
  <c r="D32" i="12"/>
  <c r="C32" i="12"/>
  <c r="G28" i="12"/>
  <c r="F28" i="12"/>
  <c r="E28" i="12"/>
  <c r="C28" i="12"/>
  <c r="G5" i="12"/>
  <c r="F5" i="12"/>
  <c r="E5" i="12"/>
  <c r="D5" i="12"/>
  <c r="C5" i="12"/>
  <c r="D18" i="2"/>
  <c r="E18" i="2"/>
  <c r="F18" i="2"/>
  <c r="G18" i="2"/>
  <c r="C18" i="2"/>
  <c r="D16" i="2"/>
  <c r="E16" i="2"/>
  <c r="F16" i="2"/>
  <c r="G16" i="2"/>
  <c r="C16" i="2"/>
  <c r="D14" i="2"/>
  <c r="E14" i="2"/>
  <c r="F14" i="2"/>
  <c r="G14" i="2"/>
  <c r="C14" i="2"/>
  <c r="D12" i="2"/>
  <c r="E12" i="2"/>
  <c r="F12" i="2"/>
  <c r="G12" i="2"/>
  <c r="C12" i="2"/>
  <c r="C22" i="9"/>
  <c r="G22" i="9"/>
  <c r="G29" i="1"/>
  <c r="B22" i="9"/>
  <c r="C24" i="9"/>
  <c r="D24" i="9"/>
  <c r="E24" i="9"/>
  <c r="F24" i="9"/>
  <c r="G7" i="9"/>
  <c r="G12" i="9"/>
  <c r="G18" i="9"/>
  <c r="G24" i="9"/>
  <c r="B7" i="9"/>
  <c r="B24" i="9"/>
  <c r="G27" i="1"/>
  <c r="G28" i="1"/>
  <c r="G26" i="1"/>
  <c r="G8" i="7"/>
  <c r="G24" i="1"/>
  <c r="G23" i="1"/>
  <c r="G31" i="1"/>
  <c r="C24" i="4"/>
  <c r="B24" i="4"/>
  <c r="C19" i="4"/>
  <c r="E19" i="4"/>
  <c r="F19" i="4"/>
  <c r="G19" i="4"/>
  <c r="C11" i="4"/>
  <c r="C15" i="4"/>
  <c r="C26" i="4"/>
  <c r="B6" i="4"/>
  <c r="B11" i="4"/>
  <c r="B15" i="4"/>
  <c r="B19" i="4"/>
  <c r="B26" i="4"/>
  <c r="E6" i="4"/>
  <c r="E26" i="4"/>
  <c r="D15" i="4"/>
  <c r="D11" i="4"/>
  <c r="G6" i="4"/>
  <c r="D26" i="4"/>
  <c r="F6" i="4"/>
  <c r="G26" i="4"/>
  <c r="F26" i="4"/>
  <c r="F3" i="2"/>
  <c r="G3" i="2"/>
  <c r="D3" i="2"/>
  <c r="E3" i="2"/>
  <c r="C3" i="2"/>
  <c r="G35" i="1"/>
</calcChain>
</file>

<file path=xl/comments1.xml><?xml version="1.0" encoding="utf-8"?>
<comments xmlns="http://schemas.openxmlformats.org/spreadsheetml/2006/main">
  <authors>
    <author>Harry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Harry:</t>
        </r>
        <r>
          <rPr>
            <sz val="9"/>
            <color indexed="81"/>
            <rFont val="Tahoma"/>
            <family val="2"/>
          </rPr>
          <t xml:space="preserve">
Flat fee every year.
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Harry:</t>
        </r>
        <r>
          <rPr>
            <sz val="9"/>
            <color indexed="81"/>
            <rFont val="Tahoma"/>
            <family val="2"/>
          </rPr>
          <t xml:space="preserve">
This is fixed each year
Have to ask for this grant.
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Harry:</t>
        </r>
        <r>
          <rPr>
            <sz val="9"/>
            <color indexed="81"/>
            <rFont val="Tahoma"/>
            <family val="2"/>
          </rPr>
          <t xml:space="preserve">
Can be reduced by reaching NGB status.
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Harry:</t>
        </r>
        <r>
          <rPr>
            <sz val="9"/>
            <color indexed="81"/>
            <rFont val="Tahoma"/>
            <family val="2"/>
          </rPr>
          <t xml:space="preserve">
Battersea track hire fees
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Harry:</t>
        </r>
        <r>
          <rPr>
            <sz val="9"/>
            <color indexed="81"/>
            <rFont val="Tahoma"/>
            <family val="2"/>
          </rPr>
          <t xml:space="preserve">
Southwark track hire fees (minus clubhouse)
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Harry:</t>
        </r>
        <r>
          <rPr>
            <sz val="9"/>
            <color indexed="81"/>
            <rFont val="Tahoma"/>
            <family val="2"/>
          </rPr>
          <t xml:space="preserve">
There will be a clubhouse for half the year, so fees will go up.</t>
        </r>
      </text>
    </comment>
  </commentList>
</comments>
</file>

<file path=xl/comments2.xml><?xml version="1.0" encoding="utf-8"?>
<comments xmlns="http://schemas.openxmlformats.org/spreadsheetml/2006/main">
  <authors>
    <author>Harry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Harry:</t>
        </r>
        <r>
          <rPr>
            <sz val="9"/>
            <color indexed="81"/>
            <rFont val="Tahoma"/>
            <family val="2"/>
          </rPr>
          <t xml:space="preserve">
Satellite club funding
Joint funding from EA and London Sport
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>Harry:</t>
        </r>
        <r>
          <rPr>
            <sz val="9"/>
            <color indexed="81"/>
            <rFont val="Tahoma"/>
            <family val="2"/>
          </rPr>
          <t xml:space="preserve">
This includes the subs rolled over from 2016/17
</t>
        </r>
      </text>
    </comment>
  </commentList>
</comments>
</file>

<file path=xl/comments3.xml><?xml version="1.0" encoding="utf-8"?>
<comments xmlns="http://schemas.openxmlformats.org/spreadsheetml/2006/main">
  <authors>
    <author>Harry</author>
  </authors>
  <commentList>
    <comment ref="A26" authorId="0">
      <text>
        <r>
          <rPr>
            <b/>
            <sz val="9"/>
            <color indexed="81"/>
            <rFont val="Tahoma"/>
            <family val="2"/>
          </rPr>
          <t>Harry:</t>
        </r>
        <r>
          <rPr>
            <sz val="9"/>
            <color indexed="81"/>
            <rFont val="Tahoma"/>
            <family val="2"/>
          </rPr>
          <t xml:space="preserve">
If LCAC reach the 4 member limit
&amp; also shared with the tri club
</t>
        </r>
      </text>
    </comment>
    <comment ref="A32" authorId="0">
      <text>
        <r>
          <rPr>
            <b/>
            <sz val="9"/>
            <color indexed="81"/>
            <rFont val="Tahoma"/>
            <family val="2"/>
          </rPr>
          <t>Harry:</t>
        </r>
        <r>
          <rPr>
            <sz val="9"/>
            <color indexed="81"/>
            <rFont val="Tahoma"/>
            <family val="2"/>
          </rPr>
          <t xml:space="preserve">
11 Jan - 30 May (LUCA Final)
</t>
        </r>
      </text>
    </comment>
  </commentList>
</comments>
</file>

<file path=xl/comments4.xml><?xml version="1.0" encoding="utf-8"?>
<comments xmlns="http://schemas.openxmlformats.org/spreadsheetml/2006/main">
  <authors>
    <author>Harry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Harry:</t>
        </r>
        <r>
          <rPr>
            <sz val="9"/>
            <color indexed="81"/>
            <rFont val="Tahoma"/>
            <family val="2"/>
          </rPr>
          <t xml:space="preserve">
Shared with LCAC
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>Harry:</t>
        </r>
        <r>
          <rPr>
            <sz val="9"/>
            <color indexed="81"/>
            <rFont val="Tahoma"/>
            <family val="2"/>
          </rPr>
          <t xml:space="preserve">
Sessions last 1.5 hours each
</t>
        </r>
      </text>
    </comment>
    <comment ref="K13" authorId="0">
      <text>
        <r>
          <rPr>
            <b/>
            <sz val="9"/>
            <color indexed="81"/>
            <rFont val="Tahoma"/>
            <family val="2"/>
          </rPr>
          <t>Harry:</t>
        </r>
        <r>
          <rPr>
            <sz val="9"/>
            <color indexed="81"/>
            <rFont val="Tahoma"/>
            <family val="2"/>
          </rPr>
          <t xml:space="preserve">
11 Jan - 30 May (LUCA Final)
</t>
        </r>
      </text>
    </comment>
  </commentList>
</comments>
</file>

<file path=xl/comments5.xml><?xml version="1.0" encoding="utf-8"?>
<comments xmlns="http://schemas.openxmlformats.org/spreadsheetml/2006/main">
  <authors>
    <author>Harry</author>
  </authors>
  <commentList>
    <comment ref="A10" authorId="0">
      <text>
        <r>
          <rPr>
            <b/>
            <sz val="9"/>
            <color indexed="81"/>
            <rFont val="Tahoma"/>
            <family val="2"/>
          </rPr>
          <t>Harry:</t>
        </r>
        <r>
          <rPr>
            <sz val="9"/>
            <color indexed="81"/>
            <rFont val="Tahoma"/>
            <family val="2"/>
          </rPr>
          <t xml:space="preserve">
KCLSU pays for BUCS travel
</t>
        </r>
      </text>
    </comment>
  </commentList>
</comments>
</file>

<file path=xl/sharedStrings.xml><?xml version="1.0" encoding="utf-8"?>
<sst xmlns="http://schemas.openxmlformats.org/spreadsheetml/2006/main" count="438" uniqueCount="174">
  <si>
    <t>Year</t>
  </si>
  <si>
    <t>2014/15</t>
  </si>
  <si>
    <t>2015/16</t>
  </si>
  <si>
    <t>2016/17</t>
  </si>
  <si>
    <t>Total</t>
  </si>
  <si>
    <t>2017/18</t>
  </si>
  <si>
    <t>2018/19</t>
  </si>
  <si>
    <t>2019/20</t>
  </si>
  <si>
    <t>Increase on Former</t>
  </si>
  <si>
    <t>% Increase</t>
  </si>
  <si>
    <t>Full Memberships</t>
  </si>
  <si>
    <t>Social Memberships</t>
  </si>
  <si>
    <t>% Change</t>
  </si>
  <si>
    <t>KEY</t>
  </si>
  <si>
    <t>Predicted values</t>
  </si>
  <si>
    <t>Membership Type Breakdown</t>
  </si>
  <si>
    <t>Event Type Breakdown</t>
  </si>
  <si>
    <t>Distance</t>
  </si>
  <si>
    <t>% Change on Former</t>
  </si>
  <si>
    <t>Sprints &amp; Hurdles</t>
  </si>
  <si>
    <t>Throws</t>
  </si>
  <si>
    <t>Jumps</t>
  </si>
  <si>
    <t>Fees</t>
  </si>
  <si>
    <t>Full</t>
  </si>
  <si>
    <t>Social</t>
  </si>
  <si>
    <t>MEMBERSHIP INCOME</t>
  </si>
  <si>
    <t>TOTAL</t>
  </si>
  <si>
    <t>Grant</t>
  </si>
  <si>
    <t>Coaching</t>
  </si>
  <si>
    <t>Welcome Event</t>
  </si>
  <si>
    <t>Facilities</t>
  </si>
  <si>
    <t>Grants/Sponsors/Alumni</t>
  </si>
  <si>
    <t>EA</t>
  </si>
  <si>
    <t>London Sport</t>
  </si>
  <si>
    <t>Alumni</t>
  </si>
  <si>
    <t>Motspur AC</t>
  </si>
  <si>
    <t>Sponsorship</t>
  </si>
  <si>
    <t>Misc. Grants</t>
  </si>
  <si>
    <t>LUCA XC</t>
  </si>
  <si>
    <t>LUCA Indoor Champs</t>
  </si>
  <si>
    <t>BUCS Indoors</t>
  </si>
  <si>
    <t>Varsity</t>
  </si>
  <si>
    <t>BUCS Outdoors</t>
  </si>
  <si>
    <t>LUCA Outdoors 1</t>
  </si>
  <si>
    <t>LUCA Outdoors 2</t>
  </si>
  <si>
    <t>LUCA Outdoors 3</t>
  </si>
  <si>
    <t>General</t>
  </si>
  <si>
    <t>INCOME</t>
  </si>
  <si>
    <t>Membership</t>
  </si>
  <si>
    <t>Govt Grants</t>
  </si>
  <si>
    <t>Govt. Grants</t>
  </si>
  <si>
    <t>Alumni Donations</t>
  </si>
  <si>
    <t>BUCS XC</t>
  </si>
  <si>
    <t>Coaching Expenses</t>
  </si>
  <si>
    <t>Cost/Hour (CPH)</t>
  </si>
  <si>
    <t>Cost/Hour paid by KAXC</t>
  </si>
  <si>
    <t>Number of Sessions (1.5hrs)</t>
  </si>
  <si>
    <t>Price/Week (PPW)</t>
  </si>
  <si>
    <t>Semester 1 Price (12 weeks)</t>
  </si>
  <si>
    <t>Semester 2 Price (19 weeks)</t>
  </si>
  <si>
    <t>Facilities Expenses</t>
  </si>
  <si>
    <t xml:space="preserve">Track Hire </t>
  </si>
  <si>
    <t>Facilities Cost Calculator</t>
  </si>
  <si>
    <t>w/ Club House, as NGB</t>
  </si>
  <si>
    <t>Only edit green cells, rest is a calculator</t>
  </si>
  <si>
    <t>GRAND TOTAL</t>
  </si>
  <si>
    <t>EXPENSES</t>
  </si>
  <si>
    <t>Number of Hours p/w</t>
  </si>
  <si>
    <t>Regent's Hub</t>
  </si>
  <si>
    <t>Coaching Education</t>
  </si>
  <si>
    <t>Race Expenses</t>
  </si>
  <si>
    <t>LUCA Races</t>
  </si>
  <si>
    <t>LUCA Indoor</t>
  </si>
  <si>
    <t>LUCA Out 1</t>
  </si>
  <si>
    <t>LUCA  Out 2</t>
  </si>
  <si>
    <t>LUCA Out 3</t>
  </si>
  <si>
    <t>BUCS</t>
  </si>
  <si>
    <t>Other</t>
  </si>
  <si>
    <t>HPR</t>
  </si>
  <si>
    <t>Misc. Expenses</t>
  </si>
  <si>
    <t>Website</t>
  </si>
  <si>
    <t>Banner</t>
  </si>
  <si>
    <t>Equipment</t>
  </si>
  <si>
    <t>AGM</t>
  </si>
  <si>
    <t>Socials</t>
  </si>
  <si>
    <t>Web</t>
  </si>
  <si>
    <t>Misc Expenses</t>
  </si>
  <si>
    <t>STATEMENT OF ACCOUNT</t>
  </si>
  <si>
    <t>Statement of Account</t>
  </si>
  <si>
    <t>Cells you can change</t>
  </si>
  <si>
    <t>Allowed to edit</t>
  </si>
  <si>
    <t>GoDaddy Fees</t>
  </si>
  <si>
    <t>Website Themes</t>
  </si>
  <si>
    <t>GoDaddy Web Host</t>
  </si>
  <si>
    <t>Marketing</t>
  </si>
  <si>
    <t>Brochure</t>
  </si>
  <si>
    <t>Triathlon Joint Memberships</t>
  </si>
  <si>
    <t>Triathlon Joint Members</t>
  </si>
  <si>
    <t>Social Conversion Members</t>
  </si>
  <si>
    <t>Christmas Joiners</t>
  </si>
  <si>
    <t>Social Conversion Memberships</t>
  </si>
  <si>
    <t>Triathlon Split</t>
  </si>
  <si>
    <t>Social Conversion "Flash Sale" Members</t>
  </si>
  <si>
    <t>Social Conversion "Flash Sale" Memberships</t>
  </si>
  <si>
    <t xml:space="preserve">     --&gt; Our Split of Tri Joint</t>
  </si>
  <si>
    <t>BUCS Entrants</t>
  </si>
  <si>
    <t>Relay Teams</t>
  </si>
  <si>
    <t>Accommodation</t>
  </si>
  <si>
    <t>Transport Total</t>
  </si>
  <si>
    <t>Member Contribution</t>
  </si>
  <si>
    <t>Hotel Costs</t>
  </si>
  <si>
    <t>Mem Contribution Total</t>
  </si>
  <si>
    <t>TOTAL INCOME</t>
  </si>
  <si>
    <t>TOTAL EXPENSE</t>
  </si>
  <si>
    <t>NET</t>
  </si>
  <si>
    <t>Travel Reimbursement</t>
  </si>
  <si>
    <t>NET TOTAL</t>
  </si>
  <si>
    <t>Net</t>
  </si>
  <si>
    <t>Track Only, as NGB</t>
  </si>
  <si>
    <t>Track Only, as a Southwark Standard</t>
  </si>
  <si>
    <t>w/ Club House, as Southwark Standard</t>
  </si>
  <si>
    <t>Semester 2 Price (Covered by KCLSU)</t>
  </si>
  <si>
    <t>Semester 2 (Covered by KCLAXC)</t>
  </si>
  <si>
    <t>KCLSU Total</t>
  </si>
  <si>
    <t>KCL AXC Share</t>
  </si>
  <si>
    <t>Custom Kit for Coaches</t>
  </si>
  <si>
    <t>Custom Rain Jackets for Coaches</t>
  </si>
  <si>
    <t>2020/21</t>
  </si>
  <si>
    <t>Coaching Cost Breakdown</t>
  </si>
  <si>
    <t>All data from here is grabbed from the breakdown. Don't touch. (Historical Data is entered manually)</t>
  </si>
  <si>
    <t>Sponsor 1 TBC</t>
  </si>
  <si>
    <t>LUCA Outdoor</t>
  </si>
  <si>
    <t>Event Entry</t>
  </si>
  <si>
    <t>PP Entry</t>
  </si>
  <si>
    <t>Relay Entry</t>
  </si>
  <si>
    <t>DON'T EDIT, THIS IS A LIVE REFLECTION OF THE BREAKDOWN FROM MEMBERSHIP INCOME</t>
  </si>
  <si>
    <t>2017/18 LUCA Race Fees</t>
  </si>
  <si>
    <t>TOTAL PAID BY CLUB</t>
  </si>
  <si>
    <t>LUCA Outdoor 1</t>
  </si>
  <si>
    <t>LUCA Outdoor 2</t>
  </si>
  <si>
    <t>LUCA Outdoor 3</t>
  </si>
  <si>
    <t>Distance Squad</t>
  </si>
  <si>
    <t>Sprints Squad</t>
  </si>
  <si>
    <t>Throws Squad</t>
  </si>
  <si>
    <t>Jumps Squad</t>
  </si>
  <si>
    <t>Fresher's Fair &amp; Welcome Event</t>
  </si>
  <si>
    <t>DON’T TOUCH ANYTHING ON THIS SHEET. ALL AUTOMATED. - THIS SHEET DOES NOT INCLUDE ROLLOVERS</t>
  </si>
  <si>
    <t>Name</t>
  </si>
  <si>
    <t>Competition Participation Rates -- 2017/18</t>
  </si>
  <si>
    <t>SU Grants</t>
  </si>
  <si>
    <t>SU Competition Grants</t>
  </si>
  <si>
    <t>SU Misc Grants</t>
  </si>
  <si>
    <t>SU Costing Up / Income</t>
  </si>
  <si>
    <t>SU Transport Budget per Competitor</t>
  </si>
  <si>
    <t>SU Accom Budget per Competitor</t>
  </si>
  <si>
    <t>SU Grant Income</t>
  </si>
  <si>
    <t>SU Cost Adjustment</t>
  </si>
  <si>
    <t>TOTAL SU GRANT INCOME</t>
  </si>
  <si>
    <t>SU GRANTS</t>
  </si>
  <si>
    <t>SU COMPETITION GRANTS</t>
  </si>
  <si>
    <t>SU MISC GRANTS</t>
  </si>
  <si>
    <t>Club Projects</t>
  </si>
  <si>
    <t>Project 1</t>
  </si>
  <si>
    <t>Project 2</t>
  </si>
  <si>
    <t>Misc. 1</t>
  </si>
  <si>
    <t>Athletics Track</t>
  </si>
  <si>
    <t>Other Supplies</t>
  </si>
  <si>
    <t>Coach 1</t>
  </si>
  <si>
    <t>Coach 2</t>
  </si>
  <si>
    <t>Coach 3</t>
  </si>
  <si>
    <t>Coach 4</t>
  </si>
  <si>
    <t>Coach 5</t>
  </si>
  <si>
    <t>Coach 6</t>
  </si>
  <si>
    <t>Coach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</si>
</sst>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£&quot;#,##0;[Red]\-&quot;£&quot;#,##0"/>
    <numFmt numFmtId="165" formatCode="_-&quot;£&quot;* #,##0.00_-;\-&quot;£&quot;* #,##0.00_-;_-&quot;£&quot;* &quot;-&quot;??_-;_-@_-"/>
    <numFmt numFmtId="166" formatCode="_-[$£-809]* #,##0.00_-;\-[$£-809]* #,##0.00_-;_-[$£-809]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5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0" fillId="2" borderId="0" xfId="0" applyFill="1"/>
    <xf numFmtId="9" fontId="2" fillId="0" borderId="0" xfId="1" applyFont="1"/>
    <xf numFmtId="9" fontId="0" fillId="2" borderId="0" xfId="1" applyFont="1" applyFill="1"/>
    <xf numFmtId="9" fontId="0" fillId="0" borderId="0" xfId="1" applyFont="1"/>
    <xf numFmtId="9" fontId="3" fillId="0" borderId="0" xfId="1" applyFont="1"/>
    <xf numFmtId="9" fontId="4" fillId="0" borderId="0" xfId="1" applyFont="1"/>
    <xf numFmtId="9" fontId="4" fillId="2" borderId="0" xfId="1" applyFont="1" applyFill="1"/>
    <xf numFmtId="0" fontId="0" fillId="3" borderId="0" xfId="0" applyFill="1"/>
    <xf numFmtId="9" fontId="0" fillId="3" borderId="0" xfId="1" applyFont="1" applyFill="1"/>
    <xf numFmtId="9" fontId="4" fillId="3" borderId="0" xfId="1" applyFont="1" applyFill="1"/>
    <xf numFmtId="0" fontId="2" fillId="0" borderId="0" xfId="0" applyFont="1" applyAlignment="1">
      <alignment horizontal="center"/>
    </xf>
    <xf numFmtId="0" fontId="0" fillId="0" borderId="0" xfId="0" applyFill="1"/>
    <xf numFmtId="0" fontId="5" fillId="0" borderId="0" xfId="0" applyFont="1"/>
    <xf numFmtId="9" fontId="0" fillId="0" borderId="0" xfId="1" applyFont="1" applyFill="1"/>
    <xf numFmtId="166" fontId="2" fillId="0" borderId="0" xfId="0" applyNumberFormat="1" applyFont="1"/>
    <xf numFmtId="166" fontId="0" fillId="0" borderId="0" xfId="0" applyNumberFormat="1"/>
    <xf numFmtId="166" fontId="0" fillId="3" borderId="0" xfId="0" applyNumberFormat="1" applyFill="1"/>
    <xf numFmtId="0" fontId="5" fillId="4" borderId="0" xfId="0" applyFont="1" applyFill="1"/>
    <xf numFmtId="0" fontId="0" fillId="4" borderId="0" xfId="0" applyFill="1"/>
    <xf numFmtId="0" fontId="6" fillId="0" borderId="0" xfId="0" applyFont="1"/>
    <xf numFmtId="166" fontId="0" fillId="0" borderId="0" xfId="2" applyNumberFormat="1" applyFont="1"/>
    <xf numFmtId="166" fontId="0" fillId="3" borderId="0" xfId="2" applyNumberFormat="1" applyFont="1" applyFill="1"/>
    <xf numFmtId="166" fontId="0" fillId="0" borderId="0" xfId="0" applyNumberFormat="1" applyFill="1"/>
    <xf numFmtId="0" fontId="10" fillId="0" borderId="0" xfId="0" applyFont="1"/>
    <xf numFmtId="166" fontId="2" fillId="5" borderId="0" xfId="0" applyNumberFormat="1" applyFont="1" applyFill="1"/>
    <xf numFmtId="0" fontId="0" fillId="5" borderId="0" xfId="0" applyFill="1"/>
    <xf numFmtId="166" fontId="2" fillId="0" borderId="0" xfId="0" applyNumberFormat="1" applyFont="1" applyFill="1"/>
    <xf numFmtId="0" fontId="2" fillId="0" borderId="0" xfId="0" applyFont="1" applyFill="1"/>
    <xf numFmtId="166" fontId="2" fillId="6" borderId="0" xfId="0" applyNumberFormat="1" applyFont="1" applyFill="1"/>
    <xf numFmtId="166" fontId="0" fillId="6" borderId="0" xfId="0" applyNumberFormat="1" applyFill="1"/>
    <xf numFmtId="0" fontId="11" fillId="5" borderId="0" xfId="0" applyFont="1" applyFill="1"/>
    <xf numFmtId="0" fontId="2" fillId="5" borderId="0" xfId="0" applyFont="1" applyFill="1"/>
    <xf numFmtId="166" fontId="2" fillId="6" borderId="0" xfId="2" applyNumberFormat="1" applyFont="1" applyFill="1"/>
    <xf numFmtId="164" fontId="0" fillId="0" borderId="0" xfId="0" applyNumberFormat="1"/>
    <xf numFmtId="166" fontId="2" fillId="7" borderId="0" xfId="0" applyNumberFormat="1" applyFont="1" applyFill="1"/>
    <xf numFmtId="166" fontId="0" fillId="7" borderId="0" xfId="0" applyNumberFormat="1" applyFill="1"/>
    <xf numFmtId="0" fontId="4" fillId="0" borderId="0" xfId="0" applyFont="1"/>
    <xf numFmtId="9" fontId="3" fillId="0" borderId="0" xfId="1" applyFont="1" applyFill="1"/>
    <xf numFmtId="9" fontId="2" fillId="0" borderId="0" xfId="1" applyFont="1" applyFill="1"/>
    <xf numFmtId="0" fontId="0" fillId="0" borderId="0" xfId="1" applyNumberFormat="1" applyFont="1" applyFill="1"/>
    <xf numFmtId="0" fontId="0" fillId="6" borderId="0" xfId="1" applyNumberFormat="1" applyFont="1" applyFill="1"/>
    <xf numFmtId="9" fontId="2" fillId="5" borderId="0" xfId="1" applyFont="1" applyFill="1"/>
    <xf numFmtId="0" fontId="0" fillId="6" borderId="0" xfId="0" applyFill="1"/>
    <xf numFmtId="0" fontId="2" fillId="9" borderId="0" xfId="0" applyFont="1" applyFill="1"/>
    <xf numFmtId="0" fontId="0" fillId="9" borderId="0" xfId="0" applyFill="1"/>
    <xf numFmtId="0" fontId="0" fillId="10" borderId="0" xfId="0" applyFill="1"/>
    <xf numFmtId="0" fontId="2" fillId="10" borderId="0" xfId="0" applyFont="1" applyFill="1"/>
    <xf numFmtId="0" fontId="0" fillId="11" borderId="0" xfId="0" applyFill="1"/>
    <xf numFmtId="9" fontId="2" fillId="12" borderId="0" xfId="1" applyFont="1" applyFill="1"/>
    <xf numFmtId="0" fontId="0" fillId="12" borderId="0" xfId="1" applyNumberFormat="1" applyFont="1" applyFill="1"/>
    <xf numFmtId="0" fontId="0" fillId="12" borderId="0" xfId="0" applyFill="1"/>
    <xf numFmtId="9" fontId="3" fillId="12" borderId="0" xfId="1" applyFont="1" applyFill="1"/>
    <xf numFmtId="9" fontId="0" fillId="12" borderId="0" xfId="1" applyFont="1" applyFill="1"/>
    <xf numFmtId="0" fontId="2" fillId="0" borderId="0" xfId="0" applyFont="1" applyFill="1" applyAlignment="1">
      <alignment horizontal="center"/>
    </xf>
    <xf numFmtId="0" fontId="14" fillId="5" borderId="0" xfId="0" applyFont="1" applyFill="1"/>
    <xf numFmtId="166" fontId="2" fillId="9" borderId="0" xfId="0" applyNumberFormat="1" applyFont="1" applyFill="1"/>
    <xf numFmtId="166" fontId="0" fillId="9" borderId="0" xfId="0" applyNumberFormat="1" applyFill="1"/>
    <xf numFmtId="165" fontId="0" fillId="0" borderId="0" xfId="2" applyFont="1"/>
    <xf numFmtId="0" fontId="11" fillId="0" borderId="0" xfId="0" applyFont="1" applyFill="1"/>
    <xf numFmtId="165" fontId="0" fillId="6" borderId="0" xfId="2" applyFont="1" applyFill="1"/>
    <xf numFmtId="0" fontId="5" fillId="0" borderId="0" xfId="0" applyFont="1" applyFill="1"/>
    <xf numFmtId="9" fontId="0" fillId="15" borderId="0" xfId="1" applyFont="1" applyFill="1"/>
    <xf numFmtId="0" fontId="16" fillId="3" borderId="0" xfId="0" applyFont="1" applyFill="1"/>
    <xf numFmtId="9" fontId="16" fillId="3" borderId="0" xfId="1" applyFont="1" applyFill="1"/>
    <xf numFmtId="166" fontId="2" fillId="0" borderId="1" xfId="0" applyNumberFormat="1" applyFont="1" applyBorder="1"/>
    <xf numFmtId="166" fontId="0" fillId="0" borderId="1" xfId="0" applyNumberFormat="1" applyBorder="1"/>
    <xf numFmtId="166" fontId="0" fillId="3" borderId="1" xfId="0" applyNumberFormat="1" applyFill="1" applyBorder="1"/>
    <xf numFmtId="166" fontId="2" fillId="0" borderId="2" xfId="0" applyNumberFormat="1" applyFont="1" applyBorder="1"/>
    <xf numFmtId="166" fontId="0" fillId="0" borderId="2" xfId="0" applyNumberFormat="1" applyBorder="1"/>
    <xf numFmtId="166" fontId="0" fillId="3" borderId="2" xfId="0" applyNumberFormat="1" applyFill="1" applyBorder="1"/>
    <xf numFmtId="166" fontId="2" fillId="0" borderId="3" xfId="0" applyNumberFormat="1" applyFont="1" applyBorder="1"/>
    <xf numFmtId="166" fontId="0" fillId="0" borderId="3" xfId="0" applyNumberFormat="1" applyBorder="1"/>
    <xf numFmtId="166" fontId="0" fillId="3" borderId="3" xfId="0" applyNumberFormat="1" applyFill="1" applyBorder="1"/>
    <xf numFmtId="166" fontId="2" fillId="9" borderId="2" xfId="0" applyNumberFormat="1" applyFont="1" applyFill="1" applyBorder="1"/>
    <xf numFmtId="166" fontId="0" fillId="9" borderId="2" xfId="0" applyNumberFormat="1" applyFill="1" applyBorder="1"/>
    <xf numFmtId="166" fontId="0" fillId="0" borderId="2" xfId="0" applyNumberFormat="1" applyFill="1" applyBorder="1"/>
    <xf numFmtId="0" fontId="0" fillId="0" borderId="6" xfId="0" applyBorder="1"/>
    <xf numFmtId="0" fontId="2" fillId="0" borderId="0" xfId="0" applyFont="1" applyBorder="1"/>
    <xf numFmtId="0" fontId="0" fillId="0" borderId="7" xfId="0" applyBorder="1"/>
    <xf numFmtId="0" fontId="2" fillId="0" borderId="6" xfId="0" applyFont="1" applyBorder="1"/>
    <xf numFmtId="9" fontId="0" fillId="0" borderId="0" xfId="1" applyFont="1" applyBorder="1"/>
    <xf numFmtId="0" fontId="0" fillId="0" borderId="0" xfId="0" applyBorder="1"/>
    <xf numFmtId="0" fontId="0" fillId="0" borderId="0" xfId="1" applyNumberFormat="1" applyFont="1" applyBorder="1"/>
    <xf numFmtId="0" fontId="2" fillId="0" borderId="8" xfId="0" applyFont="1" applyBorder="1"/>
    <xf numFmtId="9" fontId="0" fillId="0" borderId="9" xfId="1" applyFont="1" applyBorder="1"/>
    <xf numFmtId="0" fontId="0" fillId="0" borderId="9" xfId="1" applyNumberFormat="1" applyFont="1" applyBorder="1"/>
    <xf numFmtId="0" fontId="0" fillId="0" borderId="10" xfId="0" applyBorder="1"/>
    <xf numFmtId="0" fontId="7" fillId="0" borderId="0" xfId="0" applyFont="1" applyAlignment="1">
      <alignment horizontal="center"/>
    </xf>
    <xf numFmtId="0" fontId="2" fillId="8" borderId="0" xfId="0" applyFont="1" applyFill="1" applyAlignment="1">
      <alignment horizontal="center"/>
    </xf>
    <xf numFmtId="0" fontId="15" fillId="13" borderId="0" xfId="0" applyFont="1" applyFill="1" applyAlignment="1">
      <alignment horizontal="center"/>
    </xf>
    <xf numFmtId="0" fontId="5" fillId="16" borderId="0" xfId="0" applyFont="1" applyFill="1" applyAlignment="1">
      <alignment horizontal="center"/>
    </xf>
    <xf numFmtId="0" fontId="17" fillId="14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</cellXfs>
  <cellStyles count="35">
    <cellStyle name="Currency" xfId="2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  <cellStyle name="Percent" xfId="1" builtinId="5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7C8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'Membership Income'!$A$46</c:f>
              <c:strCache>
                <c:ptCount val="1"/>
                <c:pt idx="0">
                  <c:v>Full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'Membership Income'!$B$44:$G$45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'Membership Income'!$B$46:$G$46</c:f>
              <c:numCache>
                <c:formatCode>_-[$£-809]* #,##0.00_-;\-[$£-809]* #,##0.00_-;_-[$£-809]* "-"??_-;_-@_-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FC-41B4-BFCF-827A261052CD}"/>
            </c:ext>
          </c:extLst>
        </c:ser>
        <c:ser>
          <c:idx val="1"/>
          <c:order val="1"/>
          <c:tx>
            <c:strRef>
              <c:f>'Membership Income'!$A$47</c:f>
              <c:strCache>
                <c:ptCount val="1"/>
                <c:pt idx="0">
                  <c:v>Social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'Membership Income'!$B$44:$G$45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'Membership Income'!$B$47:$G$47</c:f>
              <c:numCache>
                <c:formatCode>_-[$£-809]* #,##0.00_-;\-[$£-809]* #,##0.00_-;_-[$£-809]* "-"??_-;_-@_-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DFC-41B4-BFCF-827A26105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9307392"/>
        <c:axId val="1229309168"/>
      </c:barChart>
      <c:lineChart>
        <c:grouping val="standard"/>
        <c:varyColors val="0"/>
        <c:ser>
          <c:idx val="2"/>
          <c:order val="2"/>
          <c:tx>
            <c:strRef>
              <c:f>'Membership Income'!$A$53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'Membership Income'!$B$44:$G$45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'Membership Income'!$B$53:$G$53</c:f>
              <c:numCache>
                <c:formatCode>_-[$£-809]* #,##0.00_-;\-[$£-809]* #,##0.00_-;_-[$£-809]* "-"??_-;_-@_-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DFC-41B4-BFCF-827A26105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307392"/>
        <c:axId val="1229309168"/>
      </c:lineChart>
      <c:catAx>
        <c:axId val="122930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9309168"/>
        <c:crosses val="autoZero"/>
        <c:auto val="1"/>
        <c:lblAlgn val="ctr"/>
        <c:lblOffset val="100"/>
        <c:noMultiLvlLbl val="0"/>
      </c:catAx>
      <c:valAx>
        <c:axId val="122930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£-809]* #,##0.00_-;\-[$£-809]* #,##0.00_-;_-[$£-809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9307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467360</xdr:colOff>
      <xdr:row>45</xdr:row>
      <xdr:rowOff>73660</xdr:rowOff>
    </xdr:from>
    <xdr:to>
      <xdr:col>15</xdr:col>
      <xdr:colOff>368300</xdr:colOff>
      <xdr:row>69</xdr:row>
      <xdr:rowOff>142240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vmlDrawing" Target="../drawings/vmlDrawing3.vml"/><Relationship Id="rId3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vmlDrawing" Target="../drawings/vmlDrawing4.vml"/><Relationship Id="rId3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vmlDrawing" Target="../drawings/vmlDrawing5.vml"/><Relationship Id="rId3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4" zoomScale="90" zoomScaleNormal="90" zoomScalePageLayoutView="90" workbookViewId="0">
      <selection activeCell="A15" sqref="A15"/>
    </sheetView>
  </sheetViews>
  <sheetFormatPr baseColWidth="10" defaultColWidth="8.83203125" defaultRowHeight="15" x14ac:dyDescent="0.2"/>
  <cols>
    <col min="1" max="1" width="26.5" bestFit="1" customWidth="1"/>
    <col min="2" max="2" width="11.33203125" customWidth="1"/>
    <col min="3" max="7" width="12.33203125" bestFit="1" customWidth="1"/>
    <col min="10" max="10" width="21.5" customWidth="1"/>
    <col min="11" max="11" width="9.5" customWidth="1"/>
    <col min="12" max="12" width="11.1640625" bestFit="1" customWidth="1"/>
    <col min="13" max="16" width="12.33203125" bestFit="1" customWidth="1"/>
  </cols>
  <sheetData>
    <row r="1" spans="1:10" x14ac:dyDescent="0.2">
      <c r="A1" s="89" t="s">
        <v>146</v>
      </c>
      <c r="B1" s="89"/>
      <c r="C1" s="89"/>
      <c r="D1" s="89"/>
      <c r="E1" s="89"/>
      <c r="F1" s="89"/>
      <c r="G1" s="89"/>
    </row>
    <row r="3" spans="1:10" x14ac:dyDescent="0.2">
      <c r="A3" s="19" t="s">
        <v>47</v>
      </c>
      <c r="B3" s="20"/>
      <c r="C3" s="20"/>
      <c r="D3" s="20"/>
      <c r="E3" s="20"/>
      <c r="F3" s="20"/>
      <c r="G3" s="20"/>
    </row>
    <row r="4" spans="1:10" x14ac:dyDescent="0.2">
      <c r="A4" s="14" t="s">
        <v>0</v>
      </c>
      <c r="B4" s="14" t="s">
        <v>1</v>
      </c>
      <c r="C4" s="14" t="s">
        <v>2</v>
      </c>
      <c r="D4" s="14" t="s">
        <v>3</v>
      </c>
      <c r="E4" s="14" t="s">
        <v>5</v>
      </c>
      <c r="F4" s="14" t="s">
        <v>6</v>
      </c>
      <c r="G4" s="14" t="s">
        <v>7</v>
      </c>
    </row>
    <row r="5" spans="1:10" x14ac:dyDescent="0.2">
      <c r="A5" s="16" t="s">
        <v>48</v>
      </c>
      <c r="B5" s="17">
        <f>'Membership Income'!B53</f>
        <v>0</v>
      </c>
      <c r="C5" s="17">
        <f>'Membership Income'!C53</f>
        <v>0</v>
      </c>
      <c r="D5" s="17">
        <f>'Membership Income'!D53</f>
        <v>0</v>
      </c>
      <c r="E5" s="24">
        <f>'Membership Income'!E53</f>
        <v>0</v>
      </c>
      <c r="F5" s="18">
        <f>'Membership Income'!F53</f>
        <v>0</v>
      </c>
      <c r="G5" s="18">
        <f>'Membership Income'!G53</f>
        <v>0</v>
      </c>
    </row>
    <row r="6" spans="1:10" x14ac:dyDescent="0.2">
      <c r="A6" s="16"/>
      <c r="B6" s="17"/>
      <c r="C6" s="17"/>
      <c r="D6" s="17"/>
      <c r="E6" s="24"/>
      <c r="F6" s="24"/>
      <c r="G6" s="24"/>
    </row>
    <row r="7" spans="1:10" x14ac:dyDescent="0.2">
      <c r="A7" s="16" t="s">
        <v>149</v>
      </c>
      <c r="B7" s="17">
        <f>'SU Grants'!B8</f>
        <v>0</v>
      </c>
      <c r="C7" s="17">
        <f>'SU Grants'!C8</f>
        <v>0</v>
      </c>
      <c r="D7" s="17">
        <f>'SU Grants'!D8</f>
        <v>0</v>
      </c>
      <c r="E7" s="24">
        <f>'SU Grants'!E8</f>
        <v>0</v>
      </c>
      <c r="F7" s="18">
        <f>'SU Grants'!F8</f>
        <v>0</v>
      </c>
      <c r="G7" s="18">
        <f>'SU Grants'!G8</f>
        <v>0</v>
      </c>
    </row>
    <row r="8" spans="1:10" x14ac:dyDescent="0.2">
      <c r="A8" s="16" t="s">
        <v>150</v>
      </c>
      <c r="B8" s="17">
        <f>'SU Grants'!B24</f>
        <v>0</v>
      </c>
      <c r="C8" s="17">
        <f>'SU Grants'!C24</f>
        <v>0</v>
      </c>
      <c r="D8" s="17">
        <f>'SU Grants'!D24</f>
        <v>0</v>
      </c>
      <c r="E8" s="24">
        <f>'SU Grants'!E24</f>
        <v>0</v>
      </c>
      <c r="F8" s="18">
        <f>'SU Grants'!F24</f>
        <v>0</v>
      </c>
      <c r="G8" s="18">
        <f>'SU Grants'!G24</f>
        <v>0</v>
      </c>
    </row>
    <row r="9" spans="1:10" x14ac:dyDescent="0.2">
      <c r="A9" s="16" t="s">
        <v>151</v>
      </c>
      <c r="B9" s="17">
        <f>'SU Grants'!B31</f>
        <v>0</v>
      </c>
      <c r="C9" s="17">
        <f>'SU Grants'!C31</f>
        <v>0</v>
      </c>
      <c r="D9" s="17">
        <f>'SU Grants'!D31</f>
        <v>0</v>
      </c>
      <c r="E9" s="24">
        <f>'SU Grants'!E31</f>
        <v>0</v>
      </c>
      <c r="F9" s="18">
        <f>'SU Grants'!F31</f>
        <v>0</v>
      </c>
      <c r="G9" s="18">
        <f>'SU Grants'!G31</f>
        <v>0</v>
      </c>
    </row>
    <row r="10" spans="1:10" x14ac:dyDescent="0.2">
      <c r="A10" s="16"/>
      <c r="B10" s="17"/>
      <c r="C10" s="17"/>
      <c r="D10" s="17"/>
      <c r="E10" s="24"/>
      <c r="F10" s="24"/>
      <c r="G10" s="24"/>
    </row>
    <row r="11" spans="1:10" x14ac:dyDescent="0.2">
      <c r="A11" s="16" t="s">
        <v>49</v>
      </c>
      <c r="B11" s="17">
        <f>'Other Income'!B6</f>
        <v>0</v>
      </c>
      <c r="C11" s="17">
        <f>'Other Income'!C6</f>
        <v>0</v>
      </c>
      <c r="D11" s="17">
        <f>'Other Income'!D6</f>
        <v>0</v>
      </c>
      <c r="E11" s="24">
        <f>'Other Income'!E6</f>
        <v>0</v>
      </c>
      <c r="F11" s="18">
        <f>'Other Income'!F4</f>
        <v>0</v>
      </c>
      <c r="G11" s="18">
        <f>'Other Income'!G6</f>
        <v>0</v>
      </c>
    </row>
    <row r="12" spans="1:10" x14ac:dyDescent="0.2">
      <c r="A12" s="16" t="s">
        <v>34</v>
      </c>
      <c r="B12" s="17">
        <f>'Other Income'!B11</f>
        <v>0</v>
      </c>
      <c r="C12" s="17">
        <f>'Other Income'!C11</f>
        <v>0</v>
      </c>
      <c r="D12" s="17">
        <f>'Other Income'!D11</f>
        <v>0</v>
      </c>
      <c r="E12" s="24">
        <f>'Other Income'!E11</f>
        <v>0</v>
      </c>
      <c r="F12" s="18">
        <f>'Other Income'!F11</f>
        <v>0</v>
      </c>
      <c r="G12" s="18">
        <f>'Other Income'!G11</f>
        <v>0</v>
      </c>
      <c r="J12" s="17"/>
    </row>
    <row r="13" spans="1:10" x14ac:dyDescent="0.2">
      <c r="A13" s="16" t="s">
        <v>36</v>
      </c>
      <c r="B13" s="17">
        <f>'Other Income'!B15</f>
        <v>0</v>
      </c>
      <c r="C13" s="17">
        <f>'Other Income'!C15</f>
        <v>0</v>
      </c>
      <c r="D13" s="17">
        <f>'Other Income'!D15</f>
        <v>0</v>
      </c>
      <c r="E13" s="24">
        <f>'Other Income'!E15</f>
        <v>0</v>
      </c>
      <c r="F13" s="18">
        <f>'Other Income'!F15</f>
        <v>0</v>
      </c>
      <c r="G13" s="18">
        <f>'Other Income'!G15</f>
        <v>0</v>
      </c>
    </row>
    <row r="14" spans="1:10" x14ac:dyDescent="0.2">
      <c r="A14" s="16" t="s">
        <v>37</v>
      </c>
      <c r="B14" s="17">
        <f>'Other Income'!B19</f>
        <v>0</v>
      </c>
      <c r="C14" s="17">
        <f>'Other Income'!C19</f>
        <v>0</v>
      </c>
      <c r="D14" s="17">
        <f>'Other Income'!D19</f>
        <v>0</v>
      </c>
      <c r="E14" s="24">
        <f>'Other Income'!E19</f>
        <v>0</v>
      </c>
      <c r="F14" s="18">
        <f>'Other Income'!F19</f>
        <v>0</v>
      </c>
      <c r="G14" s="18">
        <f>'Other Income'!G19</f>
        <v>0</v>
      </c>
    </row>
    <row r="15" spans="1:10" x14ac:dyDescent="0.2">
      <c r="A15" s="16" t="s">
        <v>161</v>
      </c>
      <c r="B15" s="17">
        <f>'Other Income'!B24</f>
        <v>0</v>
      </c>
      <c r="C15" s="17">
        <f>'Other Income'!C24</f>
        <v>0</v>
      </c>
      <c r="D15" s="17">
        <f>'Other Income'!D24</f>
        <v>0</v>
      </c>
      <c r="E15" s="24">
        <f>'Other Income'!E24</f>
        <v>0</v>
      </c>
      <c r="F15" s="18">
        <f>'Other Income'!F24</f>
        <v>0</v>
      </c>
      <c r="G15" s="18">
        <f>'Other Income'!G24</f>
        <v>0</v>
      </c>
    </row>
    <row r="16" spans="1:10" x14ac:dyDescent="0.2">
      <c r="E16" s="13"/>
    </row>
    <row r="17" spans="1:7" x14ac:dyDescent="0.2">
      <c r="E17" s="13"/>
    </row>
    <row r="18" spans="1:7" x14ac:dyDescent="0.2">
      <c r="A18" s="16" t="s">
        <v>26</v>
      </c>
      <c r="B18" s="17">
        <f t="shared" ref="B18:G18" si="0">SUM(B5:B16)</f>
        <v>0</v>
      </c>
      <c r="C18" s="17">
        <f t="shared" si="0"/>
        <v>0</v>
      </c>
      <c r="D18" s="17">
        <f t="shared" si="0"/>
        <v>0</v>
      </c>
      <c r="E18" s="17">
        <f t="shared" si="0"/>
        <v>0</v>
      </c>
      <c r="F18" s="18">
        <f t="shared" si="0"/>
        <v>0</v>
      </c>
      <c r="G18" s="18">
        <f t="shared" si="0"/>
        <v>0</v>
      </c>
    </row>
    <row r="19" spans="1:7" x14ac:dyDescent="0.2">
      <c r="E19" s="13"/>
    </row>
    <row r="20" spans="1:7" x14ac:dyDescent="0.2">
      <c r="E20" s="13"/>
    </row>
    <row r="21" spans="1:7" x14ac:dyDescent="0.2">
      <c r="A21" s="19" t="s">
        <v>66</v>
      </c>
      <c r="B21" s="20"/>
      <c r="C21" s="20"/>
      <c r="D21" s="20"/>
      <c r="E21" s="20"/>
      <c r="F21" s="20"/>
      <c r="G21" s="20"/>
    </row>
    <row r="22" spans="1:7" x14ac:dyDescent="0.2">
      <c r="A22" s="14" t="s">
        <v>0</v>
      </c>
      <c r="B22" s="14" t="s">
        <v>1</v>
      </c>
      <c r="C22" s="14" t="s">
        <v>2</v>
      </c>
      <c r="D22" s="14" t="s">
        <v>3</v>
      </c>
      <c r="E22" s="62" t="s">
        <v>5</v>
      </c>
      <c r="F22" s="14" t="s">
        <v>6</v>
      </c>
      <c r="G22" s="14" t="s">
        <v>7</v>
      </c>
    </row>
    <row r="23" spans="1:7" x14ac:dyDescent="0.2">
      <c r="A23" s="16" t="s">
        <v>28</v>
      </c>
      <c r="B23" s="17">
        <f>'Coaching Expenses'!B16</f>
        <v>0</v>
      </c>
      <c r="C23" s="17">
        <f>'Coaching Expenses'!C16</f>
        <v>0</v>
      </c>
      <c r="D23" s="17">
        <f>'Coaching Expenses'!D16</f>
        <v>0</v>
      </c>
      <c r="E23" s="24">
        <f>'Coaching Expenses'!E16</f>
        <v>0</v>
      </c>
      <c r="F23" s="18">
        <f>'Coaching Expenses'!F16</f>
        <v>0</v>
      </c>
      <c r="G23" s="18">
        <f>'Coaching Expenses'!G16</f>
        <v>0</v>
      </c>
    </row>
    <row r="24" spans="1:7" x14ac:dyDescent="0.2">
      <c r="A24" s="16" t="s">
        <v>30</v>
      </c>
      <c r="B24" s="17">
        <f>Facilities!B8</f>
        <v>0</v>
      </c>
      <c r="C24" s="17">
        <f>Facilities!C8</f>
        <v>0</v>
      </c>
      <c r="D24" s="17">
        <f>Facilities!D8</f>
        <v>0</v>
      </c>
      <c r="E24" s="24">
        <f>Facilities!E8</f>
        <v>0</v>
      </c>
      <c r="F24" s="18">
        <f>Facilities!F8</f>
        <v>0</v>
      </c>
      <c r="G24" s="18">
        <f>Facilities!G8</f>
        <v>0</v>
      </c>
    </row>
    <row r="25" spans="1:7" x14ac:dyDescent="0.2">
      <c r="A25" s="16" t="s">
        <v>70</v>
      </c>
      <c r="B25" s="17">
        <f>'Race Expenses'!B19</f>
        <v>0</v>
      </c>
      <c r="C25" s="17">
        <f>'Race Expenses'!C19</f>
        <v>0</v>
      </c>
      <c r="D25" s="17">
        <f>'Race Expenses'!D19</f>
        <v>0</v>
      </c>
      <c r="E25" s="17">
        <f>'Race Expenses'!E19</f>
        <v>200</v>
      </c>
      <c r="F25" s="18">
        <f>'Race Expenses'!F19</f>
        <v>200</v>
      </c>
      <c r="G25" s="18">
        <f>'Race Expenses'!G19</f>
        <v>200</v>
      </c>
    </row>
    <row r="26" spans="1:7" x14ac:dyDescent="0.2">
      <c r="A26" s="16" t="s">
        <v>86</v>
      </c>
      <c r="B26" s="17">
        <f>'Misc Expenses'!B7</f>
        <v>0</v>
      </c>
      <c r="C26" s="17">
        <f>'Misc Expenses'!C7</f>
        <v>0</v>
      </c>
      <c r="D26" s="17">
        <f>'Misc Expenses'!D7</f>
        <v>0</v>
      </c>
      <c r="E26" s="24">
        <f>'Misc Expenses'!E7</f>
        <v>0</v>
      </c>
      <c r="F26" s="18">
        <f>'Misc Expenses'!F7</f>
        <v>0</v>
      </c>
      <c r="G26" s="18">
        <f>'Misc Expenses'!G7</f>
        <v>0</v>
      </c>
    </row>
    <row r="27" spans="1:7" s="17" customFormat="1" x14ac:dyDescent="0.2">
      <c r="A27" s="16" t="s">
        <v>80</v>
      </c>
      <c r="B27" s="17">
        <f>'Misc Expenses'!B18</f>
        <v>0</v>
      </c>
      <c r="C27" s="17">
        <f>'Misc Expenses'!C18</f>
        <v>0</v>
      </c>
      <c r="D27" s="17">
        <f>'Misc Expenses'!D18</f>
        <v>0</v>
      </c>
      <c r="E27" s="24">
        <f>'Misc Expenses'!E18</f>
        <v>0</v>
      </c>
      <c r="F27" s="18">
        <f>'Misc Expenses'!F18</f>
        <v>0</v>
      </c>
      <c r="G27" s="18">
        <f>'Misc Expenses'!G18</f>
        <v>0</v>
      </c>
    </row>
    <row r="28" spans="1:7" x14ac:dyDescent="0.2">
      <c r="A28" s="16" t="s">
        <v>84</v>
      </c>
      <c r="B28" s="17">
        <f>'Misc Expenses'!B12</f>
        <v>0</v>
      </c>
      <c r="C28" s="17">
        <f>'Misc Expenses'!C12</f>
        <v>0</v>
      </c>
      <c r="D28" s="17">
        <f>'Misc Expenses'!D12</f>
        <v>0</v>
      </c>
      <c r="E28" s="24">
        <f>'Misc Expenses'!E12</f>
        <v>0</v>
      </c>
      <c r="F28" s="18">
        <f>'Misc Expenses'!F12</f>
        <v>0</v>
      </c>
      <c r="G28" s="18">
        <f>'Misc Expenses'!G12</f>
        <v>0</v>
      </c>
    </row>
    <row r="29" spans="1:7" x14ac:dyDescent="0.2">
      <c r="A29" s="16" t="s">
        <v>94</v>
      </c>
      <c r="B29" s="17">
        <f>'Misc Expenses'!B22</f>
        <v>0</v>
      </c>
      <c r="C29" s="17">
        <f>'Misc Expenses'!C22</f>
        <v>0</v>
      </c>
      <c r="D29" s="17">
        <f>'Misc Expenses'!D22</f>
        <v>0</v>
      </c>
      <c r="E29" s="24">
        <f>'Misc Expenses'!E22</f>
        <v>0</v>
      </c>
      <c r="F29" s="18">
        <f>'Misc Expenses'!F22</f>
        <v>0</v>
      </c>
      <c r="G29" s="18">
        <f>'Misc Expenses'!G22</f>
        <v>0</v>
      </c>
    </row>
    <row r="30" spans="1:7" x14ac:dyDescent="0.2">
      <c r="A30" s="16"/>
      <c r="B30" s="24"/>
      <c r="C30" s="24"/>
      <c r="D30" s="24"/>
      <c r="E30" s="24"/>
      <c r="F30" s="24"/>
      <c r="G30" s="24"/>
    </row>
    <row r="31" spans="1:7" x14ac:dyDescent="0.2">
      <c r="A31" s="16" t="s">
        <v>26</v>
      </c>
      <c r="B31" s="17">
        <f>SUM(B23:B29)</f>
        <v>0</v>
      </c>
      <c r="C31" s="17">
        <f t="shared" ref="C31:G31" si="1">SUM(C23:C29)</f>
        <v>0</v>
      </c>
      <c r="D31" s="17">
        <f t="shared" si="1"/>
        <v>0</v>
      </c>
      <c r="E31" s="24">
        <f>SUM(E23:E29)</f>
        <v>200</v>
      </c>
      <c r="F31" s="18">
        <f t="shared" si="1"/>
        <v>200</v>
      </c>
      <c r="G31" s="18">
        <f t="shared" si="1"/>
        <v>200</v>
      </c>
    </row>
    <row r="32" spans="1:7" x14ac:dyDescent="0.2">
      <c r="A32" s="16"/>
      <c r="B32" s="24"/>
      <c r="C32" s="24"/>
      <c r="D32" s="24"/>
      <c r="E32" s="24"/>
      <c r="F32" s="24"/>
      <c r="G32" s="24"/>
    </row>
    <row r="33" spans="1:7" x14ac:dyDescent="0.2">
      <c r="A33" s="19" t="s">
        <v>87</v>
      </c>
      <c r="B33" s="20"/>
      <c r="C33" s="20"/>
      <c r="D33" s="20"/>
      <c r="E33" s="20"/>
      <c r="F33" s="20"/>
      <c r="G33" s="20"/>
    </row>
    <row r="34" spans="1:7" x14ac:dyDescent="0.2">
      <c r="A34" s="14" t="s">
        <v>0</v>
      </c>
      <c r="B34" s="14" t="s">
        <v>1</v>
      </c>
      <c r="C34" s="14" t="s">
        <v>2</v>
      </c>
      <c r="D34" s="14" t="s">
        <v>3</v>
      </c>
      <c r="E34" s="14" t="s">
        <v>5</v>
      </c>
      <c r="F34" s="14" t="s">
        <v>6</v>
      </c>
      <c r="G34" s="14" t="s">
        <v>7</v>
      </c>
    </row>
    <row r="35" spans="1:7" x14ac:dyDescent="0.2">
      <c r="A35" s="16" t="s">
        <v>88</v>
      </c>
      <c r="B35" s="17">
        <f t="shared" ref="B35:G35" si="2">B18-B31</f>
        <v>0</v>
      </c>
      <c r="C35" s="17">
        <f t="shared" si="2"/>
        <v>0</v>
      </c>
      <c r="D35" s="17">
        <f t="shared" si="2"/>
        <v>0</v>
      </c>
      <c r="E35" s="18">
        <f t="shared" si="2"/>
        <v>-200</v>
      </c>
      <c r="F35" s="18">
        <f t="shared" si="2"/>
        <v>-200</v>
      </c>
      <c r="G35" s="18">
        <f t="shared" si="2"/>
        <v>-200</v>
      </c>
    </row>
  </sheetData>
  <mergeCells count="1">
    <mergeCell ref="A1:G1"/>
  </mergeCells>
  <conditionalFormatting sqref="B35:G35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7C80"/>
  </sheetPr>
  <dimension ref="A1:G25"/>
  <sheetViews>
    <sheetView topLeftCell="A2" workbookViewId="0">
      <selection activeCell="A22" sqref="A22"/>
    </sheetView>
  </sheetViews>
  <sheetFormatPr baseColWidth="10" defaultColWidth="8.83203125" defaultRowHeight="15" x14ac:dyDescent="0.2"/>
  <cols>
    <col min="1" max="1" width="18.1640625" bestFit="1" customWidth="1"/>
    <col min="4" max="7" width="10.5" bestFit="1" customWidth="1"/>
  </cols>
  <sheetData>
    <row r="1" spans="1:7" x14ac:dyDescent="0.2">
      <c r="A1" s="19" t="s">
        <v>79</v>
      </c>
      <c r="B1" s="20"/>
      <c r="C1" s="20"/>
      <c r="D1" s="20"/>
      <c r="E1" s="20"/>
      <c r="F1" s="20"/>
      <c r="G1" s="20"/>
    </row>
    <row r="2" spans="1:7" x14ac:dyDescent="0.2">
      <c r="A2" s="14" t="s">
        <v>0</v>
      </c>
      <c r="B2" s="14" t="s">
        <v>1</v>
      </c>
      <c r="C2" s="14" t="s">
        <v>2</v>
      </c>
      <c r="D2" s="14" t="s">
        <v>3</v>
      </c>
      <c r="E2" s="14" t="s">
        <v>5</v>
      </c>
      <c r="F2" s="14" t="s">
        <v>6</v>
      </c>
      <c r="G2" s="14" t="s">
        <v>7</v>
      </c>
    </row>
    <row r="3" spans="1:7" x14ac:dyDescent="0.2">
      <c r="A3" s="21" t="s">
        <v>79</v>
      </c>
      <c r="B3" s="14"/>
      <c r="C3" s="14"/>
      <c r="D3" s="14"/>
      <c r="E3" s="14"/>
      <c r="F3" s="14"/>
      <c r="G3" s="14"/>
    </row>
    <row r="4" spans="1:7" x14ac:dyDescent="0.2">
      <c r="A4" s="16" t="s">
        <v>81</v>
      </c>
      <c r="B4" s="17">
        <v>0</v>
      </c>
      <c r="C4" s="17">
        <v>0</v>
      </c>
      <c r="D4" s="17">
        <v>0</v>
      </c>
      <c r="E4" s="18">
        <v>0</v>
      </c>
      <c r="F4" s="18">
        <v>0</v>
      </c>
      <c r="G4" s="18">
        <v>0</v>
      </c>
    </row>
    <row r="5" spans="1:7" x14ac:dyDescent="0.2">
      <c r="A5" s="16" t="s">
        <v>82</v>
      </c>
      <c r="B5" s="17">
        <v>0</v>
      </c>
      <c r="C5" s="17">
        <v>0</v>
      </c>
      <c r="D5" s="17">
        <v>0</v>
      </c>
      <c r="E5" s="18">
        <v>0</v>
      </c>
      <c r="F5" s="18">
        <v>0</v>
      </c>
      <c r="G5" s="18">
        <v>0</v>
      </c>
    </row>
    <row r="6" spans="1:7" x14ac:dyDescent="0.2">
      <c r="A6" s="1" t="s">
        <v>166</v>
      </c>
      <c r="B6" s="17">
        <v>0</v>
      </c>
      <c r="C6" s="17">
        <v>0</v>
      </c>
      <c r="D6" s="17">
        <v>0</v>
      </c>
      <c r="E6" s="18">
        <v>0</v>
      </c>
      <c r="F6" s="18">
        <v>0</v>
      </c>
      <c r="G6" s="18">
        <v>0</v>
      </c>
    </row>
    <row r="7" spans="1:7" x14ac:dyDescent="0.2">
      <c r="A7" s="72" t="s">
        <v>26</v>
      </c>
      <c r="B7" s="73">
        <f>SUM(B4:B6)</f>
        <v>0</v>
      </c>
      <c r="C7" s="73">
        <f t="shared" ref="C7:G7" si="0">SUM(C4:C6)</f>
        <v>0</v>
      </c>
      <c r="D7" s="73">
        <f t="shared" si="0"/>
        <v>0</v>
      </c>
      <c r="E7" s="74">
        <f t="shared" si="0"/>
        <v>0</v>
      </c>
      <c r="F7" s="74">
        <f t="shared" si="0"/>
        <v>0</v>
      </c>
      <c r="G7" s="74">
        <f t="shared" si="0"/>
        <v>0</v>
      </c>
    </row>
    <row r="8" spans="1:7" x14ac:dyDescent="0.2">
      <c r="A8" s="16"/>
      <c r="B8" s="17"/>
      <c r="C8" s="24"/>
      <c r="D8" s="24"/>
      <c r="E8" s="24"/>
      <c r="F8" s="24"/>
      <c r="G8" s="24"/>
    </row>
    <row r="9" spans="1:7" x14ac:dyDescent="0.2">
      <c r="A9" s="21" t="s">
        <v>84</v>
      </c>
      <c r="B9" s="17"/>
      <c r="C9" s="17"/>
      <c r="D9" s="17"/>
      <c r="E9" s="24"/>
      <c r="F9" s="24"/>
      <c r="G9" s="24"/>
    </row>
    <row r="10" spans="1:7" x14ac:dyDescent="0.2">
      <c r="A10" s="16" t="s">
        <v>83</v>
      </c>
      <c r="B10" s="17">
        <v>0</v>
      </c>
      <c r="C10" s="17">
        <v>0</v>
      </c>
      <c r="D10" s="17">
        <v>0</v>
      </c>
      <c r="E10" s="18">
        <v>0</v>
      </c>
      <c r="F10" s="18">
        <v>0</v>
      </c>
      <c r="G10" s="18">
        <v>0</v>
      </c>
    </row>
    <row r="11" spans="1:7" x14ac:dyDescent="0.2">
      <c r="A11" s="16" t="s">
        <v>145</v>
      </c>
      <c r="B11" s="17">
        <v>0</v>
      </c>
      <c r="C11" s="17">
        <v>0</v>
      </c>
      <c r="D11" s="17">
        <v>0</v>
      </c>
      <c r="E11" s="18">
        <v>0</v>
      </c>
      <c r="F11" s="18">
        <v>0</v>
      </c>
      <c r="G11" s="18">
        <v>0</v>
      </c>
    </row>
    <row r="12" spans="1:7" x14ac:dyDescent="0.2">
      <c r="A12" s="72" t="s">
        <v>26</v>
      </c>
      <c r="B12" s="73">
        <f>SUM(B10:B11)</f>
        <v>0</v>
      </c>
      <c r="C12" s="73">
        <f t="shared" ref="C12:G12" si="1">SUM(C10:C11)</f>
        <v>0</v>
      </c>
      <c r="D12" s="73">
        <f t="shared" si="1"/>
        <v>0</v>
      </c>
      <c r="E12" s="74">
        <f t="shared" si="1"/>
        <v>0</v>
      </c>
      <c r="F12" s="74">
        <f t="shared" si="1"/>
        <v>0</v>
      </c>
      <c r="G12" s="74">
        <f t="shared" si="1"/>
        <v>0</v>
      </c>
    </row>
    <row r="13" spans="1:7" x14ac:dyDescent="0.2">
      <c r="A13" s="16"/>
      <c r="B13" s="17"/>
      <c r="C13" s="17"/>
      <c r="D13" s="17"/>
      <c r="E13" s="24"/>
      <c r="F13" s="24"/>
      <c r="G13" s="24"/>
    </row>
    <row r="14" spans="1:7" x14ac:dyDescent="0.2">
      <c r="A14" s="21" t="s">
        <v>85</v>
      </c>
      <c r="B14" s="17"/>
      <c r="C14" s="17"/>
      <c r="D14" s="17"/>
      <c r="E14" s="24"/>
      <c r="F14" s="24"/>
      <c r="G14" s="24"/>
    </row>
    <row r="15" spans="1:7" x14ac:dyDescent="0.2">
      <c r="A15" s="25" t="s">
        <v>91</v>
      </c>
      <c r="B15" s="17">
        <v>0</v>
      </c>
      <c r="C15" s="17">
        <v>0</v>
      </c>
      <c r="D15" s="17">
        <v>0</v>
      </c>
      <c r="E15" s="18">
        <v>0</v>
      </c>
      <c r="F15" s="18">
        <v>0</v>
      </c>
      <c r="G15" s="18">
        <v>0</v>
      </c>
    </row>
    <row r="16" spans="1:7" x14ac:dyDescent="0.2">
      <c r="A16" s="25" t="s">
        <v>93</v>
      </c>
      <c r="B16" s="17">
        <v>0</v>
      </c>
      <c r="C16" s="17">
        <v>0</v>
      </c>
      <c r="D16" s="17">
        <v>0</v>
      </c>
      <c r="E16" s="18">
        <v>0</v>
      </c>
      <c r="F16" s="18">
        <v>0</v>
      </c>
      <c r="G16" s="18">
        <v>0</v>
      </c>
    </row>
    <row r="17" spans="1:7" x14ac:dyDescent="0.2">
      <c r="A17" s="25" t="s">
        <v>92</v>
      </c>
      <c r="B17" s="17">
        <v>0</v>
      </c>
      <c r="C17" s="17">
        <v>0</v>
      </c>
      <c r="D17" s="17">
        <v>0</v>
      </c>
      <c r="E17" s="18">
        <v>0</v>
      </c>
      <c r="F17" s="18">
        <v>0</v>
      </c>
      <c r="G17" s="18">
        <v>0</v>
      </c>
    </row>
    <row r="18" spans="1:7" x14ac:dyDescent="0.2">
      <c r="A18" s="72" t="s">
        <v>26</v>
      </c>
      <c r="B18" s="73">
        <f>SUM(B15:B17)</f>
        <v>0</v>
      </c>
      <c r="C18" s="73">
        <f t="shared" ref="C18:G18" si="2">SUM(C15:C17)</f>
        <v>0</v>
      </c>
      <c r="D18" s="73">
        <v>0</v>
      </c>
      <c r="E18" s="74">
        <f t="shared" si="2"/>
        <v>0</v>
      </c>
      <c r="F18" s="74">
        <f t="shared" si="2"/>
        <v>0</v>
      </c>
      <c r="G18" s="74">
        <f t="shared" si="2"/>
        <v>0</v>
      </c>
    </row>
    <row r="19" spans="1:7" x14ac:dyDescent="0.2">
      <c r="A19" s="16"/>
      <c r="B19" s="17"/>
      <c r="C19" s="17"/>
      <c r="D19" s="17"/>
      <c r="E19" s="24"/>
      <c r="F19" s="24"/>
      <c r="G19" s="24"/>
    </row>
    <row r="20" spans="1:7" x14ac:dyDescent="0.2">
      <c r="A20" s="21" t="s">
        <v>94</v>
      </c>
      <c r="B20" s="17"/>
      <c r="C20" s="17"/>
      <c r="D20" s="17"/>
      <c r="E20" s="24"/>
      <c r="F20" s="24"/>
      <c r="G20" s="24"/>
    </row>
    <row r="21" spans="1:7" x14ac:dyDescent="0.2">
      <c r="A21" s="16" t="s">
        <v>95</v>
      </c>
      <c r="B21" s="17">
        <v>0</v>
      </c>
      <c r="C21" s="17">
        <v>0</v>
      </c>
      <c r="D21" s="17">
        <v>0</v>
      </c>
      <c r="E21" s="18">
        <v>0</v>
      </c>
      <c r="F21" s="18">
        <v>0</v>
      </c>
      <c r="G21" s="18">
        <v>0</v>
      </c>
    </row>
    <row r="22" spans="1:7" x14ac:dyDescent="0.2">
      <c r="A22" s="72" t="s">
        <v>26</v>
      </c>
      <c r="B22" s="73">
        <f>SUM(B21)</f>
        <v>0</v>
      </c>
      <c r="C22" s="73">
        <f t="shared" ref="C22:G22" si="3">SUM(C21)</f>
        <v>0</v>
      </c>
      <c r="D22" s="73">
        <f t="shared" si="3"/>
        <v>0</v>
      </c>
      <c r="E22" s="74">
        <f t="shared" si="3"/>
        <v>0</v>
      </c>
      <c r="F22" s="74">
        <f t="shared" si="3"/>
        <v>0</v>
      </c>
      <c r="G22" s="74">
        <f t="shared" si="3"/>
        <v>0</v>
      </c>
    </row>
    <row r="23" spans="1:7" x14ac:dyDescent="0.2">
      <c r="A23" s="16"/>
      <c r="C23" s="17"/>
      <c r="D23" s="17"/>
      <c r="E23" s="24"/>
      <c r="F23" s="24"/>
      <c r="G23" s="24"/>
    </row>
    <row r="24" spans="1:7" ht="16" thickBot="1" x14ac:dyDescent="0.25">
      <c r="A24" s="69" t="s">
        <v>65</v>
      </c>
      <c r="B24" s="70">
        <f>B7+B12+B18+B22</f>
        <v>0</v>
      </c>
      <c r="C24" s="70">
        <f t="shared" ref="C24:G24" si="4">C7+C12+C18+C22</f>
        <v>0</v>
      </c>
      <c r="D24" s="70">
        <f t="shared" si="4"/>
        <v>0</v>
      </c>
      <c r="E24" s="71">
        <f t="shared" si="4"/>
        <v>0</v>
      </c>
      <c r="F24" s="71">
        <f t="shared" si="4"/>
        <v>0</v>
      </c>
      <c r="G24" s="71">
        <f t="shared" si="4"/>
        <v>0</v>
      </c>
    </row>
    <row r="25" spans="1:7" ht="16" thickTop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>
      <selection activeCell="Q30" sqref="Q30"/>
    </sheetView>
  </sheetViews>
  <sheetFormatPr baseColWidth="10" defaultColWidth="8.83203125" defaultRowHeight="15" x14ac:dyDescent="0.2"/>
  <cols>
    <col min="1" max="1" width="19.33203125" bestFit="1" customWidth="1"/>
    <col min="2" max="7" width="7.83203125" bestFit="1" customWidth="1"/>
    <col min="9" max="9" width="21.33203125" customWidth="1"/>
    <col min="11" max="11" width="12.5" bestFit="1" customWidth="1"/>
    <col min="12" max="12" width="14" bestFit="1" customWidth="1"/>
  </cols>
  <sheetData>
    <row r="1" spans="1:15" x14ac:dyDescent="0.2">
      <c r="I1" s="90" t="s">
        <v>152</v>
      </c>
      <c r="J1" s="90"/>
      <c r="K1" s="90"/>
      <c r="L1" s="90"/>
      <c r="M1" s="90"/>
      <c r="N1" s="90"/>
      <c r="O1" s="90"/>
    </row>
    <row r="2" spans="1:15" x14ac:dyDescent="0.2">
      <c r="A2" s="14" t="s">
        <v>52</v>
      </c>
      <c r="I2" s="55"/>
      <c r="J2" s="55"/>
      <c r="K2" s="55"/>
      <c r="L2" s="55"/>
      <c r="M2" s="55"/>
      <c r="N2" s="55"/>
      <c r="O2" s="55"/>
    </row>
    <row r="3" spans="1:15" x14ac:dyDescent="0.2">
      <c r="A3" s="14" t="s">
        <v>105</v>
      </c>
      <c r="B3" s="14" t="s">
        <v>1</v>
      </c>
      <c r="C3" s="14" t="s">
        <v>2</v>
      </c>
      <c r="D3" s="14" t="s">
        <v>3</v>
      </c>
      <c r="E3" s="14" t="s">
        <v>5</v>
      </c>
      <c r="F3" s="14" t="s">
        <v>6</v>
      </c>
      <c r="G3" s="14" t="s">
        <v>7</v>
      </c>
      <c r="J3" s="14" t="s">
        <v>1</v>
      </c>
      <c r="K3" s="14" t="s">
        <v>2</v>
      </c>
      <c r="L3" s="14" t="s">
        <v>3</v>
      </c>
      <c r="M3" s="14" t="s">
        <v>5</v>
      </c>
      <c r="N3" s="14" t="s">
        <v>6</v>
      </c>
      <c r="O3" s="14" t="s">
        <v>7</v>
      </c>
    </row>
    <row r="4" spans="1:15" x14ac:dyDescent="0.2">
      <c r="A4" s="33" t="s">
        <v>17</v>
      </c>
      <c r="B4">
        <v>0</v>
      </c>
      <c r="C4">
        <v>0</v>
      </c>
      <c r="D4">
        <v>0</v>
      </c>
      <c r="E4" s="9">
        <v>0</v>
      </c>
      <c r="F4" s="9">
        <v>0</v>
      </c>
      <c r="G4" s="9">
        <v>0</v>
      </c>
      <c r="I4" s="27" t="s">
        <v>153</v>
      </c>
      <c r="J4" s="13">
        <v>0</v>
      </c>
      <c r="K4" s="13">
        <v>0</v>
      </c>
      <c r="L4" s="13">
        <v>0</v>
      </c>
      <c r="M4" s="9">
        <v>0</v>
      </c>
      <c r="N4" s="9">
        <v>0</v>
      </c>
      <c r="O4" s="9">
        <v>0</v>
      </c>
    </row>
    <row r="5" spans="1:15" x14ac:dyDescent="0.2">
      <c r="A5" s="39" t="s">
        <v>18</v>
      </c>
      <c r="B5" s="4"/>
      <c r="C5" s="5">
        <f>IFERROR((C4/B4)-1, 0)</f>
        <v>0</v>
      </c>
      <c r="D5" s="5">
        <f>IFERROR((D4/C4)-1, 0)</f>
        <v>0</v>
      </c>
      <c r="E5" s="10">
        <f>IFERROR((E4/D4)-1, 0)</f>
        <v>0</v>
      </c>
      <c r="F5" s="10">
        <f>IFERROR((F4/E4)-1, 0)</f>
        <v>0</v>
      </c>
      <c r="G5" s="10">
        <f>IFERROR((G4/F4)-1, 0)</f>
        <v>0</v>
      </c>
      <c r="I5" s="27" t="s">
        <v>108</v>
      </c>
      <c r="J5" s="13">
        <f>J4*B4</f>
        <v>0</v>
      </c>
      <c r="K5" s="13">
        <f t="shared" ref="K5:O5" si="0">K4*C4</f>
        <v>0</v>
      </c>
      <c r="L5" s="13">
        <f t="shared" si="0"/>
        <v>0</v>
      </c>
      <c r="M5" s="9">
        <f t="shared" si="0"/>
        <v>0</v>
      </c>
      <c r="N5" s="9">
        <f t="shared" si="0"/>
        <v>0</v>
      </c>
      <c r="O5" s="9">
        <f t="shared" si="0"/>
        <v>0</v>
      </c>
    </row>
    <row r="6" spans="1:15" x14ac:dyDescent="0.2">
      <c r="A6" s="39"/>
      <c r="B6" s="15"/>
      <c r="C6" s="5"/>
      <c r="D6" s="5"/>
      <c r="E6" s="5"/>
      <c r="F6" s="5"/>
      <c r="G6" s="5"/>
      <c r="I6" s="27" t="s">
        <v>154</v>
      </c>
      <c r="J6" s="13">
        <v>0</v>
      </c>
      <c r="K6" s="13">
        <v>0</v>
      </c>
      <c r="L6" s="13">
        <v>0</v>
      </c>
      <c r="M6" s="9">
        <v>0</v>
      </c>
      <c r="N6" s="9">
        <v>0</v>
      </c>
      <c r="O6" s="9">
        <v>0</v>
      </c>
    </row>
    <row r="7" spans="1:15" x14ac:dyDescent="0.2">
      <c r="A7" s="43" t="s">
        <v>26</v>
      </c>
      <c r="B7" s="42">
        <f>B4</f>
        <v>0</v>
      </c>
      <c r="C7" s="42">
        <f t="shared" ref="C7:G7" si="1">C4</f>
        <v>0</v>
      </c>
      <c r="D7" s="42">
        <f t="shared" si="1"/>
        <v>0</v>
      </c>
      <c r="E7" s="42">
        <f t="shared" si="1"/>
        <v>0</v>
      </c>
      <c r="F7" s="42">
        <f t="shared" si="1"/>
        <v>0</v>
      </c>
      <c r="G7" s="42">
        <f t="shared" si="1"/>
        <v>0</v>
      </c>
      <c r="I7" s="27" t="s">
        <v>107</v>
      </c>
      <c r="J7" s="13">
        <f>J6*B4</f>
        <v>0</v>
      </c>
      <c r="K7" s="13">
        <f t="shared" ref="K7:O7" si="2">K6*C4</f>
        <v>0</v>
      </c>
      <c r="L7" s="13">
        <f t="shared" si="2"/>
        <v>0</v>
      </c>
      <c r="M7" s="9">
        <f t="shared" si="2"/>
        <v>0</v>
      </c>
      <c r="N7" s="9">
        <f t="shared" si="2"/>
        <v>0</v>
      </c>
      <c r="O7" s="9">
        <f t="shared" si="2"/>
        <v>0</v>
      </c>
    </row>
    <row r="8" spans="1:15" x14ac:dyDescent="0.2">
      <c r="A8" s="40"/>
      <c r="B8" s="41"/>
      <c r="C8" s="41"/>
      <c r="D8" s="41"/>
      <c r="E8" s="41"/>
      <c r="F8" s="41"/>
      <c r="G8" s="41"/>
      <c r="I8" s="27" t="s">
        <v>109</v>
      </c>
      <c r="J8" s="13">
        <v>0</v>
      </c>
      <c r="K8" s="13">
        <v>0</v>
      </c>
      <c r="L8" s="13">
        <v>0</v>
      </c>
      <c r="M8" s="9">
        <v>0</v>
      </c>
      <c r="N8" s="9">
        <v>0</v>
      </c>
      <c r="O8" s="9">
        <v>0</v>
      </c>
    </row>
    <row r="9" spans="1:15" x14ac:dyDescent="0.2">
      <c r="A9" s="40"/>
      <c r="B9" s="41"/>
      <c r="C9" s="41"/>
      <c r="D9" s="41"/>
      <c r="E9" s="41"/>
      <c r="F9" s="41"/>
      <c r="G9" s="41"/>
      <c r="I9" s="27" t="s">
        <v>111</v>
      </c>
      <c r="J9" s="13">
        <f>J8*B7</f>
        <v>0</v>
      </c>
      <c r="K9" s="13">
        <f t="shared" ref="K9:O9" si="3">K8*C7</f>
        <v>0</v>
      </c>
      <c r="L9" s="13">
        <f t="shared" si="3"/>
        <v>0</v>
      </c>
      <c r="M9" s="9">
        <f t="shared" si="3"/>
        <v>0</v>
      </c>
      <c r="N9" s="9">
        <f t="shared" si="3"/>
        <v>0</v>
      </c>
      <c r="O9" s="9">
        <f t="shared" si="3"/>
        <v>0</v>
      </c>
    </row>
    <row r="10" spans="1:15" x14ac:dyDescent="0.2">
      <c r="J10" s="13"/>
      <c r="K10" s="13"/>
      <c r="L10" s="13"/>
      <c r="M10" s="13"/>
      <c r="N10" s="13"/>
      <c r="O10" s="13"/>
    </row>
    <row r="11" spans="1:15" x14ac:dyDescent="0.2">
      <c r="I11" s="47" t="s">
        <v>110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</row>
    <row r="12" spans="1:15" x14ac:dyDescent="0.2">
      <c r="I12" s="47" t="s">
        <v>115</v>
      </c>
      <c r="J12" s="13">
        <v>0</v>
      </c>
      <c r="K12" s="13">
        <v>0</v>
      </c>
      <c r="L12" s="13">
        <v>0</v>
      </c>
      <c r="M12" s="9">
        <v>0</v>
      </c>
      <c r="N12" s="9">
        <v>0</v>
      </c>
      <c r="O12" s="9">
        <v>0</v>
      </c>
    </row>
    <row r="13" spans="1:15" x14ac:dyDescent="0.2">
      <c r="I13" s="47" t="s">
        <v>117</v>
      </c>
      <c r="J13" s="13">
        <f>J11+J12</f>
        <v>0</v>
      </c>
      <c r="K13" s="13">
        <f t="shared" ref="K13:O13" si="4">K11+K12</f>
        <v>0</v>
      </c>
      <c r="L13" s="13">
        <v>0</v>
      </c>
      <c r="M13" s="9">
        <f t="shared" si="4"/>
        <v>0</v>
      </c>
      <c r="N13" s="9">
        <f t="shared" si="4"/>
        <v>0</v>
      </c>
      <c r="O13" s="9">
        <f t="shared" si="4"/>
        <v>0</v>
      </c>
    </row>
    <row r="14" spans="1:15" x14ac:dyDescent="0.2">
      <c r="J14" s="13"/>
      <c r="K14" s="13"/>
      <c r="L14" s="13"/>
      <c r="M14" s="13"/>
      <c r="N14" s="13"/>
      <c r="O14" s="13"/>
    </row>
    <row r="15" spans="1:15" x14ac:dyDescent="0.2">
      <c r="I15" s="56" t="s">
        <v>155</v>
      </c>
      <c r="J15" s="13">
        <f>J5+J7</f>
        <v>0</v>
      </c>
      <c r="K15" s="13">
        <f t="shared" ref="K15:O15" si="5">K5+K7</f>
        <v>0</v>
      </c>
      <c r="L15" s="13">
        <f t="shared" si="5"/>
        <v>0</v>
      </c>
      <c r="M15" s="9">
        <f t="shared" si="5"/>
        <v>0</v>
      </c>
      <c r="N15" s="9">
        <f t="shared" si="5"/>
        <v>0</v>
      </c>
      <c r="O15" s="9">
        <f t="shared" si="5"/>
        <v>0</v>
      </c>
    </row>
    <row r="16" spans="1:15" x14ac:dyDescent="0.2">
      <c r="I16" s="33" t="s">
        <v>112</v>
      </c>
      <c r="J16" s="13">
        <f>J5+J7+J9</f>
        <v>0</v>
      </c>
      <c r="K16" s="13">
        <f t="shared" ref="K16:O16" si="6">K5+K7+K9</f>
        <v>0</v>
      </c>
      <c r="L16" s="13">
        <f t="shared" si="6"/>
        <v>0</v>
      </c>
      <c r="M16" s="9">
        <f t="shared" si="6"/>
        <v>0</v>
      </c>
      <c r="N16" s="9">
        <f t="shared" si="6"/>
        <v>0</v>
      </c>
      <c r="O16" s="9">
        <f t="shared" si="6"/>
        <v>0</v>
      </c>
    </row>
    <row r="17" spans="1:15" x14ac:dyDescent="0.2">
      <c r="I17" s="48" t="s">
        <v>113</v>
      </c>
      <c r="J17" s="13">
        <f>J11+J12</f>
        <v>0</v>
      </c>
      <c r="K17" s="13">
        <f>K11+K12</f>
        <v>0</v>
      </c>
      <c r="L17" s="13">
        <f>L11+L12+L19</f>
        <v>0</v>
      </c>
      <c r="M17" s="9">
        <f t="shared" ref="M17:O17" si="7">M11+M12+M19</f>
        <v>0</v>
      </c>
      <c r="N17" s="9">
        <f t="shared" si="7"/>
        <v>0</v>
      </c>
      <c r="O17" s="9">
        <f t="shared" si="7"/>
        <v>0</v>
      </c>
    </row>
    <row r="18" spans="1:15" x14ac:dyDescent="0.2">
      <c r="I18" s="29"/>
      <c r="J18" s="13"/>
      <c r="K18" s="13"/>
      <c r="L18" s="13"/>
      <c r="M18" s="13"/>
      <c r="N18" s="13"/>
      <c r="O18" s="13"/>
    </row>
    <row r="19" spans="1:15" x14ac:dyDescent="0.2">
      <c r="I19" s="48" t="s">
        <v>156</v>
      </c>
      <c r="J19" s="13">
        <v>0</v>
      </c>
      <c r="K19" s="13">
        <v>0</v>
      </c>
      <c r="L19" s="13"/>
      <c r="M19" s="9">
        <v>0</v>
      </c>
      <c r="N19" s="9">
        <v>0</v>
      </c>
      <c r="O19" s="9">
        <v>0</v>
      </c>
    </row>
    <row r="20" spans="1:15" x14ac:dyDescent="0.2">
      <c r="I20" s="29"/>
      <c r="J20" s="13"/>
      <c r="K20" s="13"/>
      <c r="L20" s="13"/>
      <c r="M20" s="13"/>
      <c r="N20" s="13"/>
      <c r="O20" s="13"/>
    </row>
    <row r="21" spans="1:15" x14ac:dyDescent="0.2">
      <c r="I21" s="45" t="s">
        <v>114</v>
      </c>
      <c r="J21" s="45">
        <f t="shared" ref="J21:K21" si="8">J16+J17</f>
        <v>0</v>
      </c>
      <c r="K21" s="45">
        <f t="shared" si="8"/>
        <v>0</v>
      </c>
      <c r="L21" s="45">
        <f>L16-L17</f>
        <v>0</v>
      </c>
      <c r="M21" s="45">
        <f t="shared" ref="M21:O21" si="9">M16-M17</f>
        <v>0</v>
      </c>
      <c r="N21" s="45">
        <f t="shared" si="9"/>
        <v>0</v>
      </c>
      <c r="O21" s="45">
        <f t="shared" si="9"/>
        <v>0</v>
      </c>
    </row>
    <row r="22" spans="1:15" x14ac:dyDescent="0.2">
      <c r="J22" s="13"/>
      <c r="K22" s="13"/>
      <c r="L22" s="13"/>
      <c r="M22" s="13"/>
      <c r="N22" s="13"/>
      <c r="O22" s="13"/>
    </row>
    <row r="23" spans="1:15" x14ac:dyDescent="0.2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spans="1:15" x14ac:dyDescent="0.2">
      <c r="J24" s="13"/>
      <c r="K24" s="13"/>
      <c r="L24" s="13"/>
      <c r="M24" s="13"/>
      <c r="N24" s="13"/>
      <c r="O24" s="13"/>
    </row>
    <row r="25" spans="1:15" x14ac:dyDescent="0.2">
      <c r="A25" s="14" t="s">
        <v>42</v>
      </c>
      <c r="J25" s="13"/>
      <c r="K25" s="13"/>
      <c r="L25" s="13"/>
      <c r="M25" s="13"/>
      <c r="N25" s="13"/>
      <c r="O25" s="13"/>
    </row>
    <row r="26" spans="1:15" x14ac:dyDescent="0.2">
      <c r="A26" s="14" t="s">
        <v>105</v>
      </c>
      <c r="B26" s="14" t="s">
        <v>1</v>
      </c>
      <c r="C26" s="14" t="s">
        <v>2</v>
      </c>
      <c r="D26" s="14" t="s">
        <v>3</v>
      </c>
      <c r="E26" s="14" t="s">
        <v>5</v>
      </c>
      <c r="F26" s="14" t="s">
        <v>6</v>
      </c>
      <c r="G26" s="14" t="s">
        <v>7</v>
      </c>
      <c r="J26" s="14" t="s">
        <v>1</v>
      </c>
      <c r="K26" s="14" t="s">
        <v>2</v>
      </c>
      <c r="L26" s="14" t="s">
        <v>3</v>
      </c>
      <c r="M26" s="14" t="s">
        <v>5</v>
      </c>
      <c r="N26" s="14" t="s">
        <v>6</v>
      </c>
      <c r="O26" s="14" t="s">
        <v>7</v>
      </c>
    </row>
    <row r="27" spans="1:15" x14ac:dyDescent="0.2">
      <c r="A27" s="33" t="s">
        <v>17</v>
      </c>
      <c r="B27">
        <v>0</v>
      </c>
      <c r="C27">
        <v>0</v>
      </c>
      <c r="D27">
        <v>0</v>
      </c>
      <c r="E27" s="9">
        <v>0</v>
      </c>
      <c r="F27" s="9">
        <v>0</v>
      </c>
      <c r="G27" s="9">
        <v>0</v>
      </c>
      <c r="I27" s="27" t="s">
        <v>153</v>
      </c>
      <c r="J27" s="13">
        <v>0</v>
      </c>
      <c r="K27" s="13">
        <v>0</v>
      </c>
      <c r="L27" s="13">
        <v>0</v>
      </c>
      <c r="M27" s="9">
        <v>0</v>
      </c>
      <c r="N27" s="9">
        <v>0</v>
      </c>
      <c r="O27" s="9">
        <v>0</v>
      </c>
    </row>
    <row r="28" spans="1:15" x14ac:dyDescent="0.2">
      <c r="A28" s="39" t="s">
        <v>18</v>
      </c>
      <c r="B28" s="4"/>
      <c r="C28" s="5">
        <f>IFERROR((C27/B27)-1, 0)</f>
        <v>0</v>
      </c>
      <c r="D28" s="5">
        <f>IFERROR((D27/C27)-1, 0)</f>
        <v>0</v>
      </c>
      <c r="E28" s="10">
        <f>IFERROR((E27/D27)-1, 0)</f>
        <v>0</v>
      </c>
      <c r="F28" s="10">
        <f>IFERROR((F27/E27)-1, 0)</f>
        <v>0</v>
      </c>
      <c r="G28" s="10">
        <f>IFERROR((G27/F27)-1, 0)</f>
        <v>0</v>
      </c>
      <c r="I28" s="27" t="s">
        <v>108</v>
      </c>
      <c r="J28" s="13">
        <f>J27*B38</f>
        <v>0</v>
      </c>
      <c r="K28" s="13">
        <f t="shared" ref="K28:O28" si="10">K27*C38</f>
        <v>0</v>
      </c>
      <c r="L28" s="13">
        <f>L27*D38</f>
        <v>0</v>
      </c>
      <c r="M28" s="9">
        <f t="shared" si="10"/>
        <v>0</v>
      </c>
      <c r="N28" s="9">
        <f t="shared" si="10"/>
        <v>0</v>
      </c>
      <c r="O28" s="9">
        <f t="shared" si="10"/>
        <v>0</v>
      </c>
    </row>
    <row r="29" spans="1:15" x14ac:dyDescent="0.2">
      <c r="A29" s="33" t="s">
        <v>19</v>
      </c>
      <c r="B29">
        <v>0</v>
      </c>
      <c r="C29">
        <v>0</v>
      </c>
      <c r="D29">
        <v>0</v>
      </c>
      <c r="E29" s="9">
        <v>0</v>
      </c>
      <c r="F29" s="9">
        <v>0</v>
      </c>
      <c r="G29" s="9">
        <v>0</v>
      </c>
      <c r="I29" s="27" t="s">
        <v>154</v>
      </c>
      <c r="J29" s="13">
        <v>0</v>
      </c>
      <c r="K29" s="13">
        <v>0</v>
      </c>
      <c r="L29" s="13">
        <v>0</v>
      </c>
      <c r="M29" s="9">
        <v>0</v>
      </c>
      <c r="N29" s="9">
        <v>0</v>
      </c>
      <c r="O29" s="9">
        <v>0</v>
      </c>
    </row>
    <row r="30" spans="1:15" x14ac:dyDescent="0.2">
      <c r="A30" s="39" t="s">
        <v>18</v>
      </c>
      <c r="B30" s="4"/>
      <c r="C30" s="5">
        <f>IFERROR((C29/B29)-1, 0)</f>
        <v>0</v>
      </c>
      <c r="D30" s="5">
        <f>IFERROR((D29/C29)-1, 0)</f>
        <v>0</v>
      </c>
      <c r="E30" s="10">
        <f>IFERROR((E29/D29)-1, 0)</f>
        <v>0</v>
      </c>
      <c r="F30" s="10">
        <f>IFERROR((F29/E29)-1, 0)</f>
        <v>0</v>
      </c>
      <c r="G30" s="10">
        <f>IFERROR((G29/F29)-1, 0)</f>
        <v>0</v>
      </c>
      <c r="I30" s="27" t="s">
        <v>107</v>
      </c>
      <c r="J30" s="13">
        <f>J29*B38</f>
        <v>0</v>
      </c>
      <c r="K30" s="13">
        <f t="shared" ref="K30:O30" si="11">K29*C38</f>
        <v>0</v>
      </c>
      <c r="L30" s="13">
        <f>L29*D38</f>
        <v>0</v>
      </c>
      <c r="M30" s="9">
        <f t="shared" si="11"/>
        <v>0</v>
      </c>
      <c r="N30" s="9">
        <f t="shared" si="11"/>
        <v>0</v>
      </c>
      <c r="O30" s="9">
        <f t="shared" si="11"/>
        <v>0</v>
      </c>
    </row>
    <row r="31" spans="1:15" x14ac:dyDescent="0.2">
      <c r="A31" s="33" t="s">
        <v>20</v>
      </c>
      <c r="B31">
        <v>0</v>
      </c>
      <c r="C31">
        <v>0</v>
      </c>
      <c r="D31">
        <v>0</v>
      </c>
      <c r="E31" s="9">
        <v>0</v>
      </c>
      <c r="F31" s="9">
        <v>0</v>
      </c>
      <c r="G31" s="9">
        <v>0</v>
      </c>
      <c r="I31" s="27" t="s">
        <v>109</v>
      </c>
      <c r="J31" s="13">
        <v>0</v>
      </c>
      <c r="K31" s="13">
        <v>0</v>
      </c>
      <c r="L31" s="13">
        <v>0</v>
      </c>
      <c r="M31" s="9">
        <v>0</v>
      </c>
      <c r="N31" s="9">
        <v>0</v>
      </c>
      <c r="O31" s="9">
        <v>0</v>
      </c>
    </row>
    <row r="32" spans="1:15" x14ac:dyDescent="0.2">
      <c r="A32" s="39" t="s">
        <v>18</v>
      </c>
      <c r="B32" s="4"/>
      <c r="C32" s="5">
        <f>IFERROR(('Membership Income'!K253/B31)-1, 0)</f>
        <v>0</v>
      </c>
      <c r="D32" s="5">
        <f>IFERROR(('Membership Income'!L253/C31)-1, 0)</f>
        <v>0</v>
      </c>
      <c r="E32" s="10">
        <f>IFERROR(('Membership Income'!M253/D31)-1, 0)</f>
        <v>0</v>
      </c>
      <c r="F32" s="10">
        <f>IFERROR(('Membership Income'!N253/E31)-1, 0)</f>
        <v>0</v>
      </c>
      <c r="G32" s="10">
        <f>IFERROR(('Membership Income'!O253/F31)-1, 0)</f>
        <v>0</v>
      </c>
      <c r="I32" s="27" t="s">
        <v>111</v>
      </c>
      <c r="J32" s="13">
        <f>J31*B38</f>
        <v>0</v>
      </c>
      <c r="K32" s="13">
        <f t="shared" ref="K32:O32" si="12">K31*C38</f>
        <v>0</v>
      </c>
      <c r="L32" s="13">
        <f t="shared" si="12"/>
        <v>0</v>
      </c>
      <c r="M32" s="9">
        <f>M31*E38</f>
        <v>0</v>
      </c>
      <c r="N32" s="9">
        <f t="shared" si="12"/>
        <v>0</v>
      </c>
      <c r="O32" s="9">
        <f t="shared" si="12"/>
        <v>0</v>
      </c>
    </row>
    <row r="33" spans="1:15" x14ac:dyDescent="0.2">
      <c r="A33" s="33" t="s">
        <v>21</v>
      </c>
      <c r="B33">
        <v>0</v>
      </c>
      <c r="C33">
        <v>0</v>
      </c>
      <c r="D33">
        <v>0</v>
      </c>
      <c r="E33" s="9">
        <v>0</v>
      </c>
      <c r="F33" s="9">
        <v>0</v>
      </c>
      <c r="G33" s="9">
        <v>0</v>
      </c>
      <c r="J33" s="13"/>
      <c r="K33" s="13"/>
      <c r="L33" s="13"/>
      <c r="M33" s="13"/>
      <c r="N33" s="13"/>
      <c r="O33" s="13"/>
    </row>
    <row r="34" spans="1:15" x14ac:dyDescent="0.2">
      <c r="A34" s="39" t="s">
        <v>18</v>
      </c>
      <c r="B34" s="4"/>
      <c r="C34" s="5">
        <f>IFERROR((C33/B33)-1, 0)</f>
        <v>0</v>
      </c>
      <c r="D34" s="5">
        <f>IFERROR((D33/C33)-1, 0)</f>
        <v>0</v>
      </c>
      <c r="E34" s="10">
        <f>IFERROR((E33/D33)-1, 0)</f>
        <v>0</v>
      </c>
      <c r="F34" s="10">
        <f>IFERROR((F33/E33)-1, 0)</f>
        <v>0</v>
      </c>
      <c r="G34" s="10">
        <f>IFERROR((G33/F33)-1, 0)</f>
        <v>0</v>
      </c>
      <c r="I34" s="47" t="s">
        <v>110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</row>
    <row r="35" spans="1:15" x14ac:dyDescent="0.2">
      <c r="A35" s="33" t="s">
        <v>106</v>
      </c>
      <c r="B35">
        <v>0</v>
      </c>
      <c r="C35">
        <v>0</v>
      </c>
      <c r="D35">
        <v>0</v>
      </c>
      <c r="E35" s="9">
        <v>0</v>
      </c>
      <c r="F35" s="9">
        <v>0</v>
      </c>
      <c r="G35" s="9">
        <v>0</v>
      </c>
      <c r="H35" s="13"/>
      <c r="I35" s="47" t="s">
        <v>115</v>
      </c>
      <c r="J35" s="13">
        <v>0</v>
      </c>
      <c r="K35" s="13">
        <v>0</v>
      </c>
      <c r="L35" s="13">
        <v>0</v>
      </c>
      <c r="M35" s="9">
        <v>0</v>
      </c>
      <c r="N35" s="9">
        <v>0</v>
      </c>
      <c r="O35" s="9">
        <v>0</v>
      </c>
    </row>
    <row r="36" spans="1:15" x14ac:dyDescent="0.2">
      <c r="A36" s="39" t="s">
        <v>18</v>
      </c>
      <c r="B36" s="4"/>
      <c r="C36" s="5">
        <f>IFERROR((C35/B35)-1, 0)</f>
        <v>0</v>
      </c>
      <c r="D36" s="5">
        <f>IFERROR((D35/C35)-1, 0)</f>
        <v>0</v>
      </c>
      <c r="E36" s="10">
        <f>IFERROR((E35/D35)-1, 0)</f>
        <v>0</v>
      </c>
      <c r="F36" s="10">
        <f>IFERROR((F35/E35)-1, 0)</f>
        <v>0</v>
      </c>
      <c r="G36" s="10">
        <f>IFERROR((G35/F35)-1, 0)</f>
        <v>0</v>
      </c>
      <c r="J36" s="13"/>
      <c r="K36" s="13"/>
      <c r="L36" s="13"/>
      <c r="M36" s="13"/>
      <c r="N36" s="13"/>
      <c r="O36" s="13"/>
    </row>
    <row r="37" spans="1:15" x14ac:dyDescent="0.2">
      <c r="A37" s="39"/>
      <c r="B37" s="15"/>
      <c r="C37" s="5"/>
      <c r="D37" s="5"/>
      <c r="E37" s="5"/>
      <c r="F37" s="5"/>
      <c r="G37" s="5"/>
      <c r="I37" s="56" t="s">
        <v>155</v>
      </c>
      <c r="J37" s="13">
        <f>J28+J30</f>
        <v>0</v>
      </c>
      <c r="K37" s="13">
        <f t="shared" ref="K37:O37" si="13">K28+K30</f>
        <v>0</v>
      </c>
      <c r="L37" s="13">
        <f>L28+L30</f>
        <v>0</v>
      </c>
      <c r="M37" s="9">
        <f t="shared" si="13"/>
        <v>0</v>
      </c>
      <c r="N37" s="9">
        <f t="shared" si="13"/>
        <v>0</v>
      </c>
      <c r="O37" s="9">
        <f t="shared" si="13"/>
        <v>0</v>
      </c>
    </row>
    <row r="38" spans="1:15" x14ac:dyDescent="0.2">
      <c r="A38" s="43" t="s">
        <v>26</v>
      </c>
      <c r="B38" s="42">
        <f>B27+B29+B31+B33</f>
        <v>0</v>
      </c>
      <c r="C38" s="42">
        <f t="shared" ref="C38:G38" si="14">C27+C29+C31+C33</f>
        <v>0</v>
      </c>
      <c r="D38" s="42">
        <f t="shared" si="14"/>
        <v>0</v>
      </c>
      <c r="E38" s="42">
        <f t="shared" si="14"/>
        <v>0</v>
      </c>
      <c r="F38" s="42">
        <f t="shared" si="14"/>
        <v>0</v>
      </c>
      <c r="G38" s="42">
        <f t="shared" si="14"/>
        <v>0</v>
      </c>
      <c r="I38" s="33" t="s">
        <v>112</v>
      </c>
      <c r="J38" s="13">
        <f>J28+J30+J32</f>
        <v>0</v>
      </c>
      <c r="K38" s="13">
        <f t="shared" ref="K38:O38" si="15">K28+K30+K32</f>
        <v>0</v>
      </c>
      <c r="L38" s="13">
        <f t="shared" si="15"/>
        <v>0</v>
      </c>
      <c r="M38" s="9">
        <f t="shared" si="15"/>
        <v>0</v>
      </c>
      <c r="N38" s="9">
        <f t="shared" si="15"/>
        <v>0</v>
      </c>
      <c r="O38" s="9">
        <f t="shared" si="15"/>
        <v>0</v>
      </c>
    </row>
    <row r="39" spans="1:15" x14ac:dyDescent="0.2">
      <c r="A39" s="40"/>
      <c r="B39" s="41"/>
      <c r="C39" s="41"/>
      <c r="D39" s="41"/>
      <c r="E39" s="41"/>
      <c r="F39" s="41"/>
      <c r="G39" s="41"/>
      <c r="I39" s="48" t="s">
        <v>113</v>
      </c>
      <c r="J39" s="13">
        <f>J34+J36</f>
        <v>0</v>
      </c>
      <c r="K39" s="13">
        <f t="shared" ref="K39:O39" si="16">K34+K36</f>
        <v>0</v>
      </c>
      <c r="L39" s="13">
        <f t="shared" si="16"/>
        <v>0</v>
      </c>
      <c r="M39" s="9">
        <f t="shared" si="16"/>
        <v>0</v>
      </c>
      <c r="N39" s="9">
        <f t="shared" si="16"/>
        <v>0</v>
      </c>
      <c r="O39" s="9">
        <f t="shared" si="16"/>
        <v>0</v>
      </c>
    </row>
    <row r="40" spans="1:15" x14ac:dyDescent="0.2">
      <c r="A40" s="40"/>
      <c r="B40" s="41"/>
      <c r="C40" s="41"/>
      <c r="D40" s="41"/>
      <c r="E40" s="41"/>
      <c r="F40" s="41"/>
      <c r="G40" s="41"/>
      <c r="I40" s="45" t="s">
        <v>114</v>
      </c>
      <c r="J40" s="45">
        <f>J38+J39</f>
        <v>0</v>
      </c>
      <c r="K40" s="45">
        <f t="shared" ref="K40" si="17">K38+K39</f>
        <v>0</v>
      </c>
      <c r="L40" s="45">
        <f>L38-L39</f>
        <v>0</v>
      </c>
      <c r="M40" s="45">
        <f t="shared" ref="M40:O40" si="18">M38-M39</f>
        <v>0</v>
      </c>
      <c r="N40" s="45">
        <f t="shared" si="18"/>
        <v>0</v>
      </c>
      <c r="O40" s="45">
        <f t="shared" si="18"/>
        <v>0</v>
      </c>
    </row>
    <row r="41" spans="1:15" x14ac:dyDescent="0.2">
      <c r="A41" s="40"/>
      <c r="B41" s="41"/>
      <c r="C41" s="41"/>
      <c r="D41" s="41"/>
      <c r="E41" s="41"/>
      <c r="F41" s="41"/>
      <c r="G41" s="41"/>
    </row>
    <row r="42" spans="1:15" x14ac:dyDescent="0.2">
      <c r="A42" s="50"/>
      <c r="B42" s="51"/>
      <c r="C42" s="51"/>
      <c r="D42" s="51"/>
      <c r="E42" s="51"/>
      <c r="F42" s="51"/>
      <c r="G42" s="51"/>
      <c r="H42" s="52"/>
      <c r="I42" s="52"/>
      <c r="J42" s="52"/>
      <c r="K42" s="52"/>
      <c r="L42" s="52"/>
      <c r="M42" s="52"/>
      <c r="N42" s="52"/>
      <c r="O42" s="52"/>
    </row>
    <row r="43" spans="1:15" x14ac:dyDescent="0.2">
      <c r="A43" s="40"/>
      <c r="B43" s="41"/>
      <c r="C43" s="41"/>
      <c r="D43" s="41"/>
      <c r="E43" s="41"/>
      <c r="F43" s="41"/>
      <c r="G43" s="41"/>
    </row>
    <row r="44" spans="1:15" x14ac:dyDescent="0.2">
      <c r="A44" s="14" t="s">
        <v>40</v>
      </c>
    </row>
    <row r="45" spans="1:15" x14ac:dyDescent="0.2">
      <c r="A45" s="14" t="s">
        <v>105</v>
      </c>
      <c r="B45" s="14" t="s">
        <v>1</v>
      </c>
      <c r="C45" s="14" t="s">
        <v>2</v>
      </c>
      <c r="D45" s="14" t="s">
        <v>3</v>
      </c>
      <c r="E45" s="14" t="s">
        <v>5</v>
      </c>
      <c r="F45" s="14" t="s">
        <v>6</v>
      </c>
      <c r="G45" s="14" t="s">
        <v>7</v>
      </c>
      <c r="J45" s="14" t="s">
        <v>1</v>
      </c>
      <c r="K45" s="14" t="s">
        <v>2</v>
      </c>
      <c r="L45" s="14" t="s">
        <v>3</v>
      </c>
      <c r="M45" s="14" t="s">
        <v>5</v>
      </c>
      <c r="N45" s="14" t="s">
        <v>6</v>
      </c>
      <c r="O45" s="14" t="s">
        <v>7</v>
      </c>
    </row>
    <row r="46" spans="1:15" x14ac:dyDescent="0.2">
      <c r="A46" s="33" t="s">
        <v>17</v>
      </c>
      <c r="B46">
        <v>0</v>
      </c>
      <c r="C46">
        <v>0</v>
      </c>
      <c r="D46">
        <v>0</v>
      </c>
      <c r="E46" s="9">
        <v>0</v>
      </c>
      <c r="F46" s="9">
        <v>0</v>
      </c>
      <c r="G46" s="9">
        <v>0</v>
      </c>
      <c r="I46" s="27" t="s">
        <v>153</v>
      </c>
      <c r="J46" s="13">
        <v>0</v>
      </c>
      <c r="K46" s="13">
        <v>0</v>
      </c>
      <c r="L46" s="13">
        <v>0</v>
      </c>
      <c r="M46" s="9">
        <v>0</v>
      </c>
      <c r="N46" s="9">
        <v>0</v>
      </c>
      <c r="O46" s="9">
        <v>0</v>
      </c>
    </row>
    <row r="47" spans="1:15" x14ac:dyDescent="0.2">
      <c r="A47" s="39" t="s">
        <v>18</v>
      </c>
      <c r="B47" s="4"/>
      <c r="C47" s="5">
        <f>IFERROR((C46/B46)-1, 0)</f>
        <v>0</v>
      </c>
      <c r="D47" s="5">
        <f>IFERROR((D46/C46)-1, 0)</f>
        <v>0</v>
      </c>
      <c r="E47" s="10">
        <f>IFERROR((E46/D46)-1, 0)</f>
        <v>0</v>
      </c>
      <c r="F47" s="10">
        <f>IFERROR((F46/E46)-1, 0)</f>
        <v>0</v>
      </c>
      <c r="G47" s="10">
        <f>IFERROR((G46/F46)-1, 0)</f>
        <v>0</v>
      </c>
      <c r="I47" s="27" t="s">
        <v>108</v>
      </c>
      <c r="J47" s="13">
        <f>J46*B57</f>
        <v>0</v>
      </c>
      <c r="K47" s="13">
        <f t="shared" ref="K47:O47" si="19">K46*C57</f>
        <v>0</v>
      </c>
      <c r="L47" s="13">
        <f t="shared" si="19"/>
        <v>0</v>
      </c>
      <c r="M47" s="9">
        <f t="shared" si="19"/>
        <v>0</v>
      </c>
      <c r="N47" s="9">
        <f t="shared" si="19"/>
        <v>0</v>
      </c>
      <c r="O47" s="9">
        <f t="shared" si="19"/>
        <v>0</v>
      </c>
    </row>
    <row r="48" spans="1:15" x14ac:dyDescent="0.2">
      <c r="A48" s="33" t="s">
        <v>19</v>
      </c>
      <c r="B48">
        <v>0</v>
      </c>
      <c r="C48">
        <v>0</v>
      </c>
      <c r="D48">
        <v>0</v>
      </c>
      <c r="E48" s="9">
        <v>0</v>
      </c>
      <c r="F48" s="9">
        <v>0</v>
      </c>
      <c r="G48" s="9">
        <v>0</v>
      </c>
      <c r="I48" s="27" t="s">
        <v>154</v>
      </c>
      <c r="J48" s="13">
        <v>0</v>
      </c>
      <c r="K48" s="13">
        <v>0</v>
      </c>
      <c r="L48" s="13">
        <v>0</v>
      </c>
      <c r="M48" s="9">
        <v>0</v>
      </c>
      <c r="N48" s="9">
        <v>0</v>
      </c>
      <c r="O48" s="9">
        <v>0</v>
      </c>
    </row>
    <row r="49" spans="1:15" x14ac:dyDescent="0.2">
      <c r="A49" s="39" t="s">
        <v>18</v>
      </c>
      <c r="B49" s="4"/>
      <c r="C49" s="5">
        <f>IFERROR((C48/B48)-1, 0)</f>
        <v>0</v>
      </c>
      <c r="D49" s="5">
        <f>IFERROR((D48/C48)-1, 0)</f>
        <v>0</v>
      </c>
      <c r="E49" s="10">
        <f>IFERROR((E48/D48)-1, 0)</f>
        <v>0</v>
      </c>
      <c r="F49" s="10">
        <f>IFERROR((F48/E48)-1, 0)</f>
        <v>0</v>
      </c>
      <c r="G49" s="10">
        <f>IFERROR((G48/F48)-1, 0)</f>
        <v>0</v>
      </c>
      <c r="I49" s="27" t="s">
        <v>107</v>
      </c>
      <c r="J49" s="13">
        <f>J48*B57</f>
        <v>0</v>
      </c>
      <c r="K49" s="13">
        <f t="shared" ref="K49:O49" si="20">K48*C57</f>
        <v>0</v>
      </c>
      <c r="L49" s="13">
        <f t="shared" si="20"/>
        <v>0</v>
      </c>
      <c r="M49" s="9">
        <f t="shared" si="20"/>
        <v>0</v>
      </c>
      <c r="N49" s="9">
        <f t="shared" si="20"/>
        <v>0</v>
      </c>
      <c r="O49" s="9">
        <f t="shared" si="20"/>
        <v>0</v>
      </c>
    </row>
    <row r="50" spans="1:15" x14ac:dyDescent="0.2">
      <c r="A50" s="33" t="s">
        <v>20</v>
      </c>
      <c r="B50">
        <v>0</v>
      </c>
      <c r="C50">
        <v>0</v>
      </c>
      <c r="D50">
        <v>0</v>
      </c>
      <c r="E50" s="9">
        <v>0</v>
      </c>
      <c r="F50" s="9">
        <v>0</v>
      </c>
      <c r="G50" s="9">
        <v>0</v>
      </c>
      <c r="I50" s="27" t="s">
        <v>109</v>
      </c>
      <c r="J50" s="13">
        <v>0</v>
      </c>
      <c r="K50" s="13">
        <v>0</v>
      </c>
      <c r="L50" s="13">
        <v>0</v>
      </c>
      <c r="M50" s="9">
        <v>0</v>
      </c>
      <c r="N50" s="9">
        <v>0</v>
      </c>
      <c r="O50" s="9">
        <v>0</v>
      </c>
    </row>
    <row r="51" spans="1:15" x14ac:dyDescent="0.2">
      <c r="A51" s="39" t="s">
        <v>18</v>
      </c>
      <c r="B51" s="4"/>
      <c r="C51" s="5">
        <f>IFERROR(('Membership Income'!K268/B50)-1, 0)</f>
        <v>0</v>
      </c>
      <c r="D51" s="5">
        <f>IFERROR(('Membership Income'!L268/C50)-1, 0)</f>
        <v>0</v>
      </c>
      <c r="E51" s="10">
        <f>IFERROR(('Membership Income'!M268/D50)-1, 0)</f>
        <v>0</v>
      </c>
      <c r="F51" s="10">
        <f>IFERROR(('Membership Income'!N268/E50)-1, 0)</f>
        <v>0</v>
      </c>
      <c r="G51" s="10">
        <f>IFERROR(('Membership Income'!O268/F50)-1, 0)</f>
        <v>0</v>
      </c>
      <c r="I51" s="27" t="s">
        <v>111</v>
      </c>
      <c r="J51" s="13">
        <f>J50*B57</f>
        <v>0</v>
      </c>
      <c r="K51" s="13">
        <f t="shared" ref="K51:O51" si="21">K50*C57</f>
        <v>0</v>
      </c>
      <c r="L51" s="13">
        <f t="shared" si="21"/>
        <v>0</v>
      </c>
      <c r="M51" s="9">
        <f t="shared" si="21"/>
        <v>0</v>
      </c>
      <c r="N51" s="9">
        <f t="shared" si="21"/>
        <v>0</v>
      </c>
      <c r="O51" s="9">
        <f t="shared" si="21"/>
        <v>0</v>
      </c>
    </row>
    <row r="52" spans="1:15" x14ac:dyDescent="0.2">
      <c r="A52" s="33" t="s">
        <v>21</v>
      </c>
      <c r="B52">
        <v>0</v>
      </c>
      <c r="C52">
        <v>0</v>
      </c>
      <c r="D52">
        <v>0</v>
      </c>
      <c r="E52" s="9">
        <v>0</v>
      </c>
      <c r="F52" s="9">
        <v>0</v>
      </c>
      <c r="G52" s="9">
        <v>0</v>
      </c>
      <c r="J52" s="13"/>
      <c r="K52" s="13"/>
      <c r="L52" s="13"/>
      <c r="M52" s="13"/>
      <c r="N52" s="13"/>
      <c r="O52" s="13"/>
    </row>
    <row r="53" spans="1:15" x14ac:dyDescent="0.2">
      <c r="A53" s="39" t="s">
        <v>18</v>
      </c>
      <c r="B53" s="4"/>
      <c r="C53" s="5">
        <f>IFERROR((C52/B52)-1, 0)</f>
        <v>0</v>
      </c>
      <c r="D53" s="5">
        <f>IFERROR((D52/C52)-1, 0)</f>
        <v>0</v>
      </c>
      <c r="E53" s="10">
        <f>IFERROR((E52/D52)-1, 0)</f>
        <v>0</v>
      </c>
      <c r="F53" s="10">
        <f>IFERROR((F52/E52)-1, 0)</f>
        <v>0</v>
      </c>
      <c r="G53" s="10">
        <f>IFERROR((G52/F52)-1, 0)</f>
        <v>0</v>
      </c>
      <c r="I53" s="47" t="s">
        <v>110</v>
      </c>
      <c r="J53" s="13">
        <v>0</v>
      </c>
      <c r="K53" s="13">
        <v>0</v>
      </c>
      <c r="L53" s="13">
        <v>0</v>
      </c>
      <c r="M53" s="9">
        <v>0</v>
      </c>
      <c r="N53" s="9">
        <v>0</v>
      </c>
      <c r="O53" s="9">
        <v>0</v>
      </c>
    </row>
    <row r="54" spans="1:15" x14ac:dyDescent="0.2">
      <c r="A54" s="33" t="s">
        <v>106</v>
      </c>
      <c r="B54">
        <v>0</v>
      </c>
      <c r="C54">
        <v>0</v>
      </c>
      <c r="D54">
        <v>0</v>
      </c>
      <c r="E54" s="9">
        <v>0</v>
      </c>
      <c r="F54" s="9">
        <v>0</v>
      </c>
      <c r="G54" s="9">
        <v>0</v>
      </c>
      <c r="I54" s="47" t="s">
        <v>115</v>
      </c>
      <c r="J54" s="13">
        <v>0</v>
      </c>
      <c r="K54" s="13">
        <v>0</v>
      </c>
      <c r="L54" s="13">
        <v>0</v>
      </c>
      <c r="M54" s="9">
        <v>0</v>
      </c>
      <c r="N54" s="9">
        <v>0</v>
      </c>
      <c r="O54" s="9">
        <v>0</v>
      </c>
    </row>
    <row r="55" spans="1:15" x14ac:dyDescent="0.2">
      <c r="A55" s="39" t="s">
        <v>18</v>
      </c>
      <c r="B55" s="4"/>
      <c r="C55" s="5">
        <f>IFERROR((C54/B54)-1, 0)</f>
        <v>0</v>
      </c>
      <c r="D55" s="5">
        <f>IFERROR((D54/C54)-1, 0)</f>
        <v>0</v>
      </c>
      <c r="E55" s="10">
        <f>IFERROR((E54/D54)-1, 0)</f>
        <v>0</v>
      </c>
      <c r="F55" s="10">
        <f>IFERROR((F54/E54)-1, 0)</f>
        <v>0</v>
      </c>
      <c r="G55" s="10">
        <f>IFERROR((G54/F54)-1, 0)</f>
        <v>0</v>
      </c>
      <c r="J55" s="13"/>
      <c r="K55" s="13"/>
      <c r="L55" s="13"/>
      <c r="M55" s="13"/>
      <c r="N55" s="13"/>
      <c r="O55" s="13"/>
    </row>
    <row r="56" spans="1:15" x14ac:dyDescent="0.2">
      <c r="A56" s="39"/>
      <c r="B56" s="15"/>
      <c r="C56" s="5"/>
      <c r="D56" s="5"/>
      <c r="E56" s="5"/>
      <c r="F56" s="5"/>
      <c r="G56" s="5"/>
      <c r="I56" s="56" t="s">
        <v>155</v>
      </c>
      <c r="J56" s="13">
        <f>J47+J49</f>
        <v>0</v>
      </c>
      <c r="K56" s="13">
        <f t="shared" ref="K56:O56" si="22">K47+K49</f>
        <v>0</v>
      </c>
      <c r="L56" s="13">
        <f>L47+L49</f>
        <v>0</v>
      </c>
      <c r="M56" s="9">
        <f t="shared" si="22"/>
        <v>0</v>
      </c>
      <c r="N56" s="9">
        <f t="shared" si="22"/>
        <v>0</v>
      </c>
      <c r="O56" s="9">
        <f t="shared" si="22"/>
        <v>0</v>
      </c>
    </row>
    <row r="57" spans="1:15" x14ac:dyDescent="0.2">
      <c r="A57" s="43" t="s">
        <v>26</v>
      </c>
      <c r="B57" s="42">
        <f t="shared" ref="B57:G57" si="23">B46+B48+B50+B52+B54</f>
        <v>0</v>
      </c>
      <c r="C57" s="42">
        <f t="shared" si="23"/>
        <v>0</v>
      </c>
      <c r="D57" s="42">
        <f t="shared" si="23"/>
        <v>0</v>
      </c>
      <c r="E57" s="42">
        <f t="shared" si="23"/>
        <v>0</v>
      </c>
      <c r="F57" s="42">
        <f t="shared" si="23"/>
        <v>0</v>
      </c>
      <c r="G57" s="42">
        <f t="shared" si="23"/>
        <v>0</v>
      </c>
      <c r="I57" s="33" t="s">
        <v>112</v>
      </c>
      <c r="J57" s="13">
        <f>J47+J49+J51</f>
        <v>0</v>
      </c>
      <c r="K57" s="13">
        <f t="shared" ref="K57:O57" si="24">K47+K49+K51</f>
        <v>0</v>
      </c>
      <c r="L57" s="13">
        <f t="shared" si="24"/>
        <v>0</v>
      </c>
      <c r="M57" s="9">
        <f t="shared" si="24"/>
        <v>0</v>
      </c>
      <c r="N57" s="9">
        <f t="shared" si="24"/>
        <v>0</v>
      </c>
      <c r="O57" s="9">
        <f t="shared" si="24"/>
        <v>0</v>
      </c>
    </row>
    <row r="58" spans="1:15" x14ac:dyDescent="0.2">
      <c r="A58" s="39"/>
      <c r="B58" s="15"/>
      <c r="C58" s="5"/>
      <c r="D58" s="5"/>
      <c r="E58" s="5"/>
      <c r="F58" s="5"/>
      <c r="G58" s="5"/>
      <c r="I58" s="48" t="s">
        <v>113</v>
      </c>
      <c r="J58" s="13">
        <f>J53+J54</f>
        <v>0</v>
      </c>
      <c r="K58" s="13">
        <f t="shared" ref="K58:O58" si="25">K53+K54</f>
        <v>0</v>
      </c>
      <c r="L58" s="13">
        <f t="shared" si="25"/>
        <v>0</v>
      </c>
      <c r="M58" s="9">
        <f t="shared" si="25"/>
        <v>0</v>
      </c>
      <c r="N58" s="9">
        <f t="shared" si="25"/>
        <v>0</v>
      </c>
      <c r="O58" s="9">
        <f t="shared" si="25"/>
        <v>0</v>
      </c>
    </row>
    <row r="59" spans="1:15" x14ac:dyDescent="0.2">
      <c r="A59" s="39"/>
      <c r="B59" s="15"/>
      <c r="C59" s="5"/>
      <c r="D59" s="5"/>
      <c r="E59" s="5"/>
      <c r="F59" s="5"/>
      <c r="G59" s="5"/>
      <c r="I59" s="45" t="s">
        <v>114</v>
      </c>
      <c r="J59" s="45">
        <f>J57+J58</f>
        <v>0</v>
      </c>
      <c r="K59" s="45">
        <f t="shared" ref="K59" si="26">K57+K58</f>
        <v>0</v>
      </c>
      <c r="L59" s="45">
        <f>L57-L58</f>
        <v>0</v>
      </c>
      <c r="M59" s="45">
        <f t="shared" ref="M59:O59" si="27">M57-M58</f>
        <v>0</v>
      </c>
      <c r="N59" s="45">
        <f t="shared" si="27"/>
        <v>0</v>
      </c>
      <c r="O59" s="45">
        <f t="shared" si="27"/>
        <v>0</v>
      </c>
    </row>
    <row r="60" spans="1:15" x14ac:dyDescent="0.2">
      <c r="A60" s="39"/>
      <c r="B60" s="15"/>
      <c r="C60" s="5"/>
      <c r="D60" s="5"/>
      <c r="E60" s="5"/>
      <c r="F60" s="5"/>
      <c r="G60" s="5"/>
      <c r="I60" s="29"/>
      <c r="J60" s="29"/>
      <c r="K60" s="29"/>
      <c r="L60" s="29"/>
      <c r="M60" s="29"/>
      <c r="N60" s="29"/>
      <c r="O60" s="29"/>
    </row>
    <row r="61" spans="1:15" s="52" customFormat="1" x14ac:dyDescent="0.2">
      <c r="A61" s="53"/>
      <c r="B61" s="54"/>
      <c r="C61" s="54"/>
      <c r="D61" s="54"/>
      <c r="E61" s="54"/>
      <c r="F61" s="54"/>
      <c r="G61" s="54"/>
    </row>
    <row r="62" spans="1:15" x14ac:dyDescent="0.2">
      <c r="A62" s="39"/>
      <c r="B62" s="15"/>
      <c r="C62" s="5"/>
      <c r="D62" s="5"/>
      <c r="E62" s="5"/>
      <c r="F62" s="5"/>
      <c r="G62" s="5"/>
    </row>
    <row r="63" spans="1:15" x14ac:dyDescent="0.2">
      <c r="I63" s="56" t="s">
        <v>157</v>
      </c>
      <c r="J63" s="44">
        <f>J15+J37+J56</f>
        <v>0</v>
      </c>
      <c r="K63" s="44">
        <f t="shared" ref="K63:O63" si="28">K15+K37+K56</f>
        <v>0</v>
      </c>
      <c r="L63" s="44">
        <f>L15+L37+L56</f>
        <v>0</v>
      </c>
      <c r="M63" s="44">
        <f t="shared" si="28"/>
        <v>0</v>
      </c>
      <c r="N63" s="44">
        <f t="shared" si="28"/>
        <v>0</v>
      </c>
      <c r="O63" s="44">
        <f t="shared" si="28"/>
        <v>0</v>
      </c>
    </row>
    <row r="64" spans="1:15" x14ac:dyDescent="0.2">
      <c r="I64" s="33" t="s">
        <v>112</v>
      </c>
      <c r="J64" s="44">
        <f>J16+J38+J57</f>
        <v>0</v>
      </c>
      <c r="K64" s="44">
        <f t="shared" ref="K64:O64" si="29">K16+K38+K57</f>
        <v>0</v>
      </c>
      <c r="L64" s="44">
        <f>L16+L38+L57</f>
        <v>0</v>
      </c>
      <c r="M64" s="44">
        <f t="shared" si="29"/>
        <v>0</v>
      </c>
      <c r="N64" s="44">
        <f t="shared" si="29"/>
        <v>0</v>
      </c>
      <c r="O64" s="44">
        <f t="shared" si="29"/>
        <v>0</v>
      </c>
    </row>
    <row r="65" spans="9:15" x14ac:dyDescent="0.2">
      <c r="I65" s="48" t="s">
        <v>113</v>
      </c>
      <c r="J65" s="49">
        <f>J17+J39+J58</f>
        <v>0</v>
      </c>
      <c r="K65" s="49">
        <f t="shared" ref="K65:O65" si="30">K17+K39+K58</f>
        <v>0</v>
      </c>
      <c r="L65" s="49">
        <f>L17+L39+L58</f>
        <v>0</v>
      </c>
      <c r="M65" s="49">
        <f t="shared" si="30"/>
        <v>0</v>
      </c>
      <c r="N65" s="49">
        <f t="shared" si="30"/>
        <v>0</v>
      </c>
      <c r="O65" s="49">
        <f t="shared" si="30"/>
        <v>0</v>
      </c>
    </row>
    <row r="66" spans="9:15" x14ac:dyDescent="0.2">
      <c r="I66" s="45" t="s">
        <v>116</v>
      </c>
      <c r="J66" s="46">
        <f>J64+J65</f>
        <v>0</v>
      </c>
      <c r="K66" s="46">
        <f t="shared" ref="K66" si="31">K64+K65</f>
        <v>0</v>
      </c>
      <c r="L66" s="46">
        <f>L64-L65</f>
        <v>0</v>
      </c>
      <c r="M66" s="46">
        <f t="shared" ref="M66:O66" si="32">M64-M65</f>
        <v>0</v>
      </c>
      <c r="N66" s="46">
        <f t="shared" si="32"/>
        <v>0</v>
      </c>
      <c r="O66" s="46">
        <f t="shared" si="32"/>
        <v>0</v>
      </c>
    </row>
  </sheetData>
  <mergeCells count="1">
    <mergeCell ref="I1:O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59999389629810485"/>
  </sheetPr>
  <dimension ref="A1:R53"/>
  <sheetViews>
    <sheetView topLeftCell="A38" workbookViewId="0">
      <selection activeCell="A15" sqref="A15"/>
    </sheetView>
  </sheetViews>
  <sheetFormatPr baseColWidth="10" defaultColWidth="8.83203125" defaultRowHeight="15" x14ac:dyDescent="0.2"/>
  <cols>
    <col min="1" max="1" width="36.5" bestFit="1" customWidth="1"/>
    <col min="3" max="7" width="10.5" bestFit="1" customWidth="1"/>
    <col min="9" max="9" width="19.33203125" bestFit="1" customWidth="1"/>
  </cols>
  <sheetData>
    <row r="1" spans="1:11" x14ac:dyDescent="0.2">
      <c r="A1" s="14" t="s">
        <v>0</v>
      </c>
      <c r="B1" s="14" t="s">
        <v>1</v>
      </c>
      <c r="C1" s="14" t="s">
        <v>2</v>
      </c>
      <c r="D1" s="14" t="s">
        <v>3</v>
      </c>
      <c r="E1" s="14" t="s">
        <v>5</v>
      </c>
      <c r="F1" s="14" t="s">
        <v>6</v>
      </c>
      <c r="G1" s="14" t="s">
        <v>7</v>
      </c>
      <c r="J1" s="12" t="s">
        <v>13</v>
      </c>
    </row>
    <row r="2" spans="1:11" x14ac:dyDescent="0.2">
      <c r="A2" s="33" t="s">
        <v>4</v>
      </c>
      <c r="B2">
        <v>0</v>
      </c>
      <c r="C2">
        <v>0</v>
      </c>
      <c r="D2">
        <v>0</v>
      </c>
      <c r="E2" s="9">
        <v>0</v>
      </c>
      <c r="F2" s="9">
        <v>0</v>
      </c>
      <c r="G2" s="9">
        <v>0</v>
      </c>
      <c r="J2" s="10" t="s">
        <v>14</v>
      </c>
      <c r="K2" s="10"/>
    </row>
    <row r="3" spans="1:11" x14ac:dyDescent="0.2">
      <c r="A3" s="1" t="s">
        <v>8</v>
      </c>
      <c r="B3" s="2"/>
      <c r="C3">
        <f>C2-B2</f>
        <v>0</v>
      </c>
      <c r="D3">
        <f t="shared" ref="D3:E3" si="0">D2-C2</f>
        <v>0</v>
      </c>
      <c r="E3" s="9">
        <f t="shared" si="0"/>
        <v>0</v>
      </c>
      <c r="F3" s="9">
        <f t="shared" ref="F3" si="1">F2-E2</f>
        <v>0</v>
      </c>
      <c r="G3" s="9">
        <f t="shared" ref="G3" si="2">G2-F2</f>
        <v>0</v>
      </c>
      <c r="J3" s="27" t="s">
        <v>89</v>
      </c>
      <c r="K3" s="27"/>
    </row>
    <row r="4" spans="1:11" s="5" customFormat="1" x14ac:dyDescent="0.2">
      <c r="A4" s="3" t="s">
        <v>9</v>
      </c>
      <c r="B4" s="4"/>
      <c r="C4" s="5">
        <f>IFERROR((C2/B2)-1,0)</f>
        <v>0</v>
      </c>
      <c r="D4" s="5">
        <f t="shared" ref="D4:G4" si="3">IFERROR((D2/C2)-1,0)</f>
        <v>0</v>
      </c>
      <c r="E4" s="10">
        <f t="shared" si="3"/>
        <v>0</v>
      </c>
      <c r="F4" s="10">
        <f t="shared" si="3"/>
        <v>0</v>
      </c>
      <c r="G4" s="10">
        <f t="shared" si="3"/>
        <v>0</v>
      </c>
    </row>
    <row r="5" spans="1:11" s="5" customFormat="1" x14ac:dyDescent="0.2">
      <c r="A5" s="3"/>
      <c r="B5" s="15"/>
      <c r="C5" s="15"/>
      <c r="D5" s="15"/>
      <c r="E5" s="15"/>
      <c r="F5" s="15"/>
      <c r="G5" s="15"/>
      <c r="J5" s="15"/>
      <c r="K5" s="15"/>
    </row>
    <row r="6" spans="1:11" x14ac:dyDescent="0.2">
      <c r="A6" s="14" t="s">
        <v>15</v>
      </c>
      <c r="E6" s="13"/>
      <c r="F6" s="13"/>
      <c r="G6" s="13"/>
    </row>
    <row r="7" spans="1:11" x14ac:dyDescent="0.2">
      <c r="A7" s="33" t="s">
        <v>10</v>
      </c>
      <c r="B7">
        <v>0</v>
      </c>
      <c r="C7">
        <v>0</v>
      </c>
      <c r="D7">
        <v>0</v>
      </c>
      <c r="E7" s="9">
        <v>0</v>
      </c>
      <c r="F7" s="9">
        <v>0</v>
      </c>
      <c r="G7" s="9">
        <v>0</v>
      </c>
    </row>
    <row r="8" spans="1:11" s="7" customFormat="1" x14ac:dyDescent="0.2">
      <c r="A8" s="6" t="s">
        <v>12</v>
      </c>
      <c r="B8" s="8"/>
      <c r="C8" s="7">
        <f>IFERROR((C7/B7)-1,0)</f>
        <v>0</v>
      </c>
      <c r="D8" s="7">
        <f t="shared" ref="D8:G8" si="4">IFERROR((D7/C7)-1,0)</f>
        <v>0</v>
      </c>
      <c r="E8" s="11">
        <f t="shared" si="4"/>
        <v>0</v>
      </c>
      <c r="F8" s="11">
        <f t="shared" si="4"/>
        <v>0</v>
      </c>
      <c r="G8" s="11">
        <f t="shared" si="4"/>
        <v>0</v>
      </c>
    </row>
    <row r="9" spans="1:11" x14ac:dyDescent="0.2">
      <c r="A9" s="33" t="s">
        <v>11</v>
      </c>
      <c r="B9">
        <v>0</v>
      </c>
      <c r="C9">
        <v>0</v>
      </c>
      <c r="D9">
        <v>0</v>
      </c>
      <c r="E9" s="9">
        <v>0</v>
      </c>
      <c r="F9" s="9">
        <v>0</v>
      </c>
      <c r="G9" s="9">
        <v>0</v>
      </c>
    </row>
    <row r="10" spans="1:11" s="7" customFormat="1" x14ac:dyDescent="0.2">
      <c r="A10" s="6" t="s">
        <v>12</v>
      </c>
      <c r="B10" s="8"/>
      <c r="C10" s="7">
        <f>IFERROR((C9-B9)/C9,0)</f>
        <v>0</v>
      </c>
      <c r="D10" s="7">
        <f t="shared" ref="D10:G10" si="5">IFERROR((D9-C9)/D9,0)</f>
        <v>0</v>
      </c>
      <c r="E10" s="11">
        <f t="shared" si="5"/>
        <v>0</v>
      </c>
      <c r="F10" s="11">
        <f t="shared" si="5"/>
        <v>0</v>
      </c>
      <c r="G10" s="11">
        <f t="shared" si="5"/>
        <v>0</v>
      </c>
    </row>
    <row r="11" spans="1:11" x14ac:dyDescent="0.2">
      <c r="A11" s="33" t="s">
        <v>96</v>
      </c>
      <c r="B11">
        <v>0</v>
      </c>
      <c r="C11">
        <v>0</v>
      </c>
      <c r="D11">
        <v>0</v>
      </c>
      <c r="E11" s="9">
        <v>0</v>
      </c>
      <c r="F11" s="9">
        <v>0</v>
      </c>
      <c r="G11" s="9">
        <v>0</v>
      </c>
    </row>
    <row r="12" spans="1:11" s="7" customFormat="1" x14ac:dyDescent="0.2">
      <c r="A12" s="6" t="s">
        <v>12</v>
      </c>
      <c r="B12" s="8"/>
      <c r="C12" s="7">
        <f>IFERROR((C11-B11)/C11, 0)</f>
        <v>0</v>
      </c>
      <c r="D12" s="7">
        <f t="shared" ref="D12:G12" si="6">IFERROR((D11-C11)/D11, 0)</f>
        <v>0</v>
      </c>
      <c r="E12" s="11">
        <f t="shared" si="6"/>
        <v>0</v>
      </c>
      <c r="F12" s="11">
        <f t="shared" si="6"/>
        <v>0</v>
      </c>
      <c r="G12" s="11">
        <f t="shared" si="6"/>
        <v>0</v>
      </c>
    </row>
    <row r="13" spans="1:11" x14ac:dyDescent="0.2">
      <c r="A13" s="33" t="s">
        <v>100</v>
      </c>
      <c r="B13">
        <v>0</v>
      </c>
      <c r="C13">
        <v>0</v>
      </c>
      <c r="D13">
        <v>0</v>
      </c>
      <c r="E13" s="9">
        <v>0</v>
      </c>
      <c r="F13" s="9">
        <v>0</v>
      </c>
      <c r="G13" s="9">
        <v>0</v>
      </c>
    </row>
    <row r="14" spans="1:11" s="7" customFormat="1" x14ac:dyDescent="0.2">
      <c r="A14" s="6" t="s">
        <v>12</v>
      </c>
      <c r="B14" s="8"/>
      <c r="C14" s="7">
        <f>IFERROR((C13-B13)/C13, 0)</f>
        <v>0</v>
      </c>
      <c r="D14" s="7">
        <f t="shared" ref="D14:G14" si="7">IFERROR((D13-C13)/D13, 0)</f>
        <v>0</v>
      </c>
      <c r="E14" s="11">
        <f t="shared" si="7"/>
        <v>0</v>
      </c>
      <c r="F14" s="11">
        <f t="shared" si="7"/>
        <v>0</v>
      </c>
      <c r="G14" s="11">
        <f t="shared" si="7"/>
        <v>0</v>
      </c>
    </row>
    <row r="15" spans="1:11" x14ac:dyDescent="0.2">
      <c r="A15" s="33" t="s">
        <v>103</v>
      </c>
      <c r="B15">
        <v>0</v>
      </c>
      <c r="C15">
        <v>0</v>
      </c>
      <c r="D15">
        <v>0</v>
      </c>
      <c r="E15" s="9">
        <v>0</v>
      </c>
      <c r="F15" s="9">
        <v>0</v>
      </c>
      <c r="G15" s="9">
        <v>0</v>
      </c>
    </row>
    <row r="16" spans="1:11" s="7" customFormat="1" x14ac:dyDescent="0.2">
      <c r="A16" s="6" t="s">
        <v>12</v>
      </c>
      <c r="B16" s="8"/>
      <c r="C16" s="7">
        <f>IFERROR((C15-B15)/C15, 0)</f>
        <v>0</v>
      </c>
      <c r="D16" s="7">
        <f t="shared" ref="D16:G16" si="8">IFERROR((D15-C15)/D15, 0)</f>
        <v>0</v>
      </c>
      <c r="E16" s="11">
        <f t="shared" si="8"/>
        <v>0</v>
      </c>
      <c r="F16" s="11">
        <f t="shared" si="8"/>
        <v>0</v>
      </c>
      <c r="G16" s="11">
        <f t="shared" si="8"/>
        <v>0</v>
      </c>
    </row>
    <row r="17" spans="1:18" x14ac:dyDescent="0.2">
      <c r="A17" s="33" t="s">
        <v>99</v>
      </c>
      <c r="B17">
        <v>0</v>
      </c>
      <c r="C17">
        <v>0</v>
      </c>
      <c r="D17">
        <v>0</v>
      </c>
      <c r="E17" s="9">
        <v>0</v>
      </c>
      <c r="F17" s="9">
        <v>0</v>
      </c>
      <c r="G17" s="9">
        <v>0</v>
      </c>
    </row>
    <row r="18" spans="1:18" s="7" customFormat="1" x14ac:dyDescent="0.2">
      <c r="A18" s="6" t="s">
        <v>12</v>
      </c>
      <c r="B18" s="8"/>
      <c r="C18" s="7">
        <f>IFERROR((C17-B17)/C17, 0)</f>
        <v>0</v>
      </c>
      <c r="D18" s="7">
        <f t="shared" ref="D18:G18" si="9">IFERROR((D17-C17)/D17, 0)</f>
        <v>0</v>
      </c>
      <c r="E18" s="11">
        <f t="shared" si="9"/>
        <v>0</v>
      </c>
      <c r="F18" s="11">
        <f t="shared" si="9"/>
        <v>0</v>
      </c>
      <c r="G18" s="11">
        <f t="shared" si="9"/>
        <v>0</v>
      </c>
    </row>
    <row r="20" spans="1:18" x14ac:dyDescent="0.2">
      <c r="A20" s="14" t="s">
        <v>16</v>
      </c>
    </row>
    <row r="21" spans="1:18" x14ac:dyDescent="0.2">
      <c r="A21" s="33" t="s">
        <v>17</v>
      </c>
      <c r="B21">
        <v>0</v>
      </c>
      <c r="C21">
        <v>0</v>
      </c>
      <c r="D21">
        <v>0</v>
      </c>
      <c r="E21" s="9">
        <v>0</v>
      </c>
      <c r="F21" s="9">
        <v>0</v>
      </c>
      <c r="G21" s="9">
        <v>0</v>
      </c>
    </row>
    <row r="22" spans="1:18" s="5" customFormat="1" x14ac:dyDescent="0.2">
      <c r="A22" s="6" t="s">
        <v>18</v>
      </c>
      <c r="B22" s="4"/>
      <c r="C22" s="5">
        <f>IFERROR((C21/B21)-1, 0)</f>
        <v>0</v>
      </c>
      <c r="D22" s="5">
        <f t="shared" ref="D22:G22" si="10">IFERROR((D21/C21)-1, 0)</f>
        <v>0</v>
      </c>
      <c r="E22" s="10">
        <f t="shared" si="10"/>
        <v>0</v>
      </c>
      <c r="F22" s="10">
        <f t="shared" si="10"/>
        <v>0</v>
      </c>
      <c r="G22" s="10">
        <f t="shared" si="10"/>
        <v>0</v>
      </c>
    </row>
    <row r="23" spans="1:18" x14ac:dyDescent="0.2">
      <c r="A23" s="33" t="s">
        <v>19</v>
      </c>
      <c r="B23">
        <v>0</v>
      </c>
      <c r="C23">
        <v>0</v>
      </c>
      <c r="D23">
        <v>0</v>
      </c>
      <c r="E23" s="9">
        <v>0</v>
      </c>
      <c r="F23" s="9">
        <v>0</v>
      </c>
      <c r="G23" s="9">
        <v>0</v>
      </c>
    </row>
    <row r="24" spans="1:18" s="5" customFormat="1" x14ac:dyDescent="0.2">
      <c r="A24" s="6" t="s">
        <v>18</v>
      </c>
      <c r="B24" s="4"/>
      <c r="C24" s="5">
        <f>IFERROR((C23/B23)-1, 0)</f>
        <v>0</v>
      </c>
      <c r="D24" s="5">
        <f t="shared" ref="D24:G24" si="11">IFERROR((D23/C23)-1, 0)</f>
        <v>0</v>
      </c>
      <c r="E24" s="10">
        <f t="shared" si="11"/>
        <v>0</v>
      </c>
      <c r="F24" s="10">
        <f t="shared" si="11"/>
        <v>0</v>
      </c>
      <c r="G24" s="10">
        <f t="shared" si="11"/>
        <v>0</v>
      </c>
    </row>
    <row r="25" spans="1:18" x14ac:dyDescent="0.2">
      <c r="A25" s="33" t="s">
        <v>20</v>
      </c>
      <c r="B25">
        <v>0</v>
      </c>
      <c r="C25">
        <v>0</v>
      </c>
      <c r="D25">
        <v>0</v>
      </c>
      <c r="E25" s="9">
        <v>0</v>
      </c>
      <c r="F25" s="9">
        <v>0</v>
      </c>
      <c r="G25" s="9">
        <v>0</v>
      </c>
      <c r="R25" s="4"/>
    </row>
    <row r="26" spans="1:18" s="5" customFormat="1" x14ac:dyDescent="0.2">
      <c r="A26" s="6" t="s">
        <v>18</v>
      </c>
      <c r="B26" s="4"/>
      <c r="C26" s="4"/>
      <c r="D26" s="5">
        <f>IFERROR((D25/C25)-1, 0)</f>
        <v>0</v>
      </c>
      <c r="E26" s="10">
        <f t="shared" ref="E26:G26" si="12">IFERROR((E25/D25)-1, 0)</f>
        <v>0</v>
      </c>
      <c r="F26" s="10">
        <f t="shared" si="12"/>
        <v>0</v>
      </c>
      <c r="G26" s="10">
        <f t="shared" si="12"/>
        <v>0</v>
      </c>
    </row>
    <row r="27" spans="1:18" x14ac:dyDescent="0.2">
      <c r="A27" s="33" t="s">
        <v>21</v>
      </c>
      <c r="B27">
        <v>0</v>
      </c>
      <c r="C27">
        <v>0</v>
      </c>
      <c r="D27">
        <v>0</v>
      </c>
      <c r="E27" s="9">
        <v>0</v>
      </c>
      <c r="F27" s="9">
        <v>0</v>
      </c>
      <c r="G27" s="9">
        <v>0</v>
      </c>
    </row>
    <row r="28" spans="1:18" s="5" customFormat="1" x14ac:dyDescent="0.2">
      <c r="A28" s="6" t="s">
        <v>18</v>
      </c>
      <c r="B28" s="4"/>
      <c r="C28" s="4"/>
      <c r="D28" s="5">
        <f>IFERROR((D27/C27)-1, 0)</f>
        <v>0</v>
      </c>
      <c r="E28" s="10">
        <f t="shared" ref="E28:G28" si="13">IFERROR((E27/D27)-1, 0)</f>
        <v>0</v>
      </c>
      <c r="F28" s="10">
        <f t="shared" si="13"/>
        <v>0</v>
      </c>
      <c r="G28" s="10">
        <f t="shared" si="13"/>
        <v>0</v>
      </c>
    </row>
    <row r="34" spans="1:7" x14ac:dyDescent="0.2">
      <c r="A34" s="14" t="s">
        <v>22</v>
      </c>
    </row>
    <row r="35" spans="1:7" s="17" customFormat="1" x14ac:dyDescent="0.2">
      <c r="A35" s="26" t="s">
        <v>23</v>
      </c>
      <c r="B35" s="17">
        <v>0</v>
      </c>
      <c r="C35" s="17">
        <v>0</v>
      </c>
      <c r="D35" s="17">
        <v>0</v>
      </c>
      <c r="E35" s="18">
        <v>0</v>
      </c>
      <c r="F35" s="18">
        <v>0</v>
      </c>
      <c r="G35" s="18">
        <v>0</v>
      </c>
    </row>
    <row r="36" spans="1:7" s="17" customFormat="1" x14ac:dyDescent="0.2">
      <c r="A36" s="26" t="s">
        <v>24</v>
      </c>
      <c r="B36" s="17">
        <v>0</v>
      </c>
      <c r="C36" s="17">
        <v>0</v>
      </c>
      <c r="D36" s="17">
        <v>0</v>
      </c>
      <c r="E36" s="18">
        <v>0</v>
      </c>
      <c r="F36" s="18">
        <v>0</v>
      </c>
      <c r="G36" s="18">
        <v>0</v>
      </c>
    </row>
    <row r="37" spans="1:7" s="17" customFormat="1" x14ac:dyDescent="0.2">
      <c r="A37" s="36" t="s">
        <v>97</v>
      </c>
      <c r="B37" s="37">
        <v>0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</row>
    <row r="38" spans="1:7" x14ac:dyDescent="0.2">
      <c r="A38" s="26" t="s">
        <v>104</v>
      </c>
      <c r="B38" s="17">
        <v>0</v>
      </c>
      <c r="C38" s="17">
        <v>0</v>
      </c>
      <c r="D38" s="17">
        <v>0</v>
      </c>
      <c r="E38" s="18">
        <v>0</v>
      </c>
      <c r="F38" s="18">
        <v>0</v>
      </c>
      <c r="G38" s="18">
        <v>0</v>
      </c>
    </row>
    <row r="39" spans="1:7" x14ac:dyDescent="0.2">
      <c r="A39" s="26" t="s">
        <v>100</v>
      </c>
      <c r="B39" s="17">
        <v>0</v>
      </c>
      <c r="C39" s="17">
        <v>0</v>
      </c>
      <c r="D39" s="17">
        <v>0</v>
      </c>
      <c r="E39" s="18">
        <v>0</v>
      </c>
      <c r="F39" s="18">
        <v>0</v>
      </c>
      <c r="G39" s="18">
        <v>0</v>
      </c>
    </row>
    <row r="40" spans="1:7" x14ac:dyDescent="0.2">
      <c r="A40" s="26" t="s">
        <v>102</v>
      </c>
      <c r="B40" s="17">
        <v>0</v>
      </c>
      <c r="C40" s="17">
        <v>0</v>
      </c>
      <c r="D40" s="17">
        <v>0</v>
      </c>
      <c r="E40" s="18">
        <v>0</v>
      </c>
      <c r="F40" s="18">
        <v>0</v>
      </c>
      <c r="G40" s="18">
        <v>0</v>
      </c>
    </row>
    <row r="41" spans="1:7" x14ac:dyDescent="0.2">
      <c r="A41" s="26" t="s">
        <v>99</v>
      </c>
      <c r="B41" s="17">
        <v>0</v>
      </c>
      <c r="C41" s="17">
        <v>0</v>
      </c>
      <c r="D41" s="17">
        <v>0</v>
      </c>
      <c r="E41" s="18">
        <v>0</v>
      </c>
      <c r="F41" s="18">
        <v>0</v>
      </c>
      <c r="G41" s="18">
        <v>0</v>
      </c>
    </row>
    <row r="44" spans="1:7" x14ac:dyDescent="0.2">
      <c r="A44" s="14" t="s">
        <v>25</v>
      </c>
    </row>
    <row r="45" spans="1:7" x14ac:dyDescent="0.2">
      <c r="A45" s="14" t="s">
        <v>0</v>
      </c>
      <c r="B45" s="14" t="s">
        <v>1</v>
      </c>
      <c r="C45" s="14" t="s">
        <v>2</v>
      </c>
      <c r="D45" s="14" t="s">
        <v>3</v>
      </c>
      <c r="E45" s="14" t="s">
        <v>5</v>
      </c>
      <c r="F45" s="14" t="s">
        <v>6</v>
      </c>
      <c r="G45" s="14" t="s">
        <v>7</v>
      </c>
    </row>
    <row r="46" spans="1:7" x14ac:dyDescent="0.2">
      <c r="A46" s="1" t="s">
        <v>23</v>
      </c>
      <c r="B46" s="17">
        <f t="shared" ref="B46:G46" si="14">B35*B7</f>
        <v>0</v>
      </c>
      <c r="C46" s="17">
        <f t="shared" si="14"/>
        <v>0</v>
      </c>
      <c r="D46" s="17">
        <f t="shared" si="14"/>
        <v>0</v>
      </c>
      <c r="E46" s="18">
        <f t="shared" si="14"/>
        <v>0</v>
      </c>
      <c r="F46" s="18">
        <f t="shared" si="14"/>
        <v>0</v>
      </c>
      <c r="G46" s="18">
        <f t="shared" si="14"/>
        <v>0</v>
      </c>
    </row>
    <row r="47" spans="1:7" x14ac:dyDescent="0.2">
      <c r="A47" s="1" t="s">
        <v>24</v>
      </c>
      <c r="B47" s="17">
        <f t="shared" ref="B47:G47" si="15">B36*B9</f>
        <v>0</v>
      </c>
      <c r="C47" s="17">
        <f t="shared" si="15"/>
        <v>0</v>
      </c>
      <c r="D47" s="17">
        <f t="shared" si="15"/>
        <v>0</v>
      </c>
      <c r="E47" s="18">
        <f t="shared" si="15"/>
        <v>0</v>
      </c>
      <c r="F47" s="18">
        <f t="shared" si="15"/>
        <v>0</v>
      </c>
      <c r="G47" s="18">
        <f t="shared" si="15"/>
        <v>0</v>
      </c>
    </row>
    <row r="48" spans="1:7" x14ac:dyDescent="0.2">
      <c r="A48" s="1" t="s">
        <v>101</v>
      </c>
      <c r="B48" s="17">
        <f t="shared" ref="B48:G48" si="16">B38*B11</f>
        <v>0</v>
      </c>
      <c r="C48" s="17">
        <f t="shared" si="16"/>
        <v>0</v>
      </c>
      <c r="D48" s="17">
        <f t="shared" si="16"/>
        <v>0</v>
      </c>
      <c r="E48" s="18">
        <f t="shared" si="16"/>
        <v>0</v>
      </c>
      <c r="F48" s="18">
        <f t="shared" si="16"/>
        <v>0</v>
      </c>
      <c r="G48" s="18">
        <f t="shared" si="16"/>
        <v>0</v>
      </c>
    </row>
    <row r="49" spans="1:7" x14ac:dyDescent="0.2">
      <c r="A49" s="1" t="s">
        <v>98</v>
      </c>
      <c r="B49" s="17">
        <f t="shared" ref="B49:G49" si="17">B39*B13</f>
        <v>0</v>
      </c>
      <c r="C49" s="17">
        <f t="shared" si="17"/>
        <v>0</v>
      </c>
      <c r="D49" s="17">
        <f t="shared" si="17"/>
        <v>0</v>
      </c>
      <c r="E49" s="18">
        <f t="shared" si="17"/>
        <v>0</v>
      </c>
      <c r="F49" s="18">
        <f t="shared" si="17"/>
        <v>0</v>
      </c>
      <c r="G49" s="18">
        <f t="shared" si="17"/>
        <v>0</v>
      </c>
    </row>
    <row r="50" spans="1:7" x14ac:dyDescent="0.2">
      <c r="A50" s="1" t="s">
        <v>102</v>
      </c>
      <c r="B50" s="17">
        <f t="shared" ref="B50:G50" si="18">B40*B15</f>
        <v>0</v>
      </c>
      <c r="C50" s="17">
        <f t="shared" si="18"/>
        <v>0</v>
      </c>
      <c r="D50" s="17">
        <f t="shared" si="18"/>
        <v>0</v>
      </c>
      <c r="E50" s="18">
        <f t="shared" si="18"/>
        <v>0</v>
      </c>
      <c r="F50" s="18">
        <f t="shared" si="18"/>
        <v>0</v>
      </c>
      <c r="G50" s="18">
        <f t="shared" si="18"/>
        <v>0</v>
      </c>
    </row>
    <row r="51" spans="1:7" x14ac:dyDescent="0.2">
      <c r="A51" s="1" t="s">
        <v>99</v>
      </c>
      <c r="B51" s="17">
        <f t="shared" ref="B51:G51" si="19">B41*B17</f>
        <v>0</v>
      </c>
      <c r="C51" s="17">
        <f t="shared" si="19"/>
        <v>0</v>
      </c>
      <c r="D51" s="17">
        <f t="shared" si="19"/>
        <v>0</v>
      </c>
      <c r="E51" s="18">
        <f t="shared" si="19"/>
        <v>0</v>
      </c>
      <c r="F51" s="18">
        <f t="shared" si="19"/>
        <v>0</v>
      </c>
      <c r="G51" s="18">
        <f t="shared" si="19"/>
        <v>0</v>
      </c>
    </row>
    <row r="52" spans="1:7" x14ac:dyDescent="0.2">
      <c r="A52" s="1" t="s">
        <v>77</v>
      </c>
      <c r="B52" s="17">
        <v>0</v>
      </c>
      <c r="C52" s="17">
        <v>0</v>
      </c>
      <c r="D52" s="17">
        <v>0</v>
      </c>
      <c r="E52" s="18">
        <v>0</v>
      </c>
      <c r="F52" s="18">
        <v>0</v>
      </c>
      <c r="G52" s="18">
        <v>0</v>
      </c>
    </row>
    <row r="53" spans="1:7" x14ac:dyDescent="0.2">
      <c r="A53" s="1" t="s">
        <v>26</v>
      </c>
      <c r="B53" s="17">
        <f>SUM(B46:B51)</f>
        <v>0</v>
      </c>
      <c r="C53" s="17">
        <f t="shared" ref="C53:G53" si="20">SUM(C46:C51)</f>
        <v>0</v>
      </c>
      <c r="D53" s="17">
        <f t="shared" si="20"/>
        <v>0</v>
      </c>
      <c r="E53" s="18">
        <f t="shared" si="20"/>
        <v>0</v>
      </c>
      <c r="F53" s="18">
        <f t="shared" si="20"/>
        <v>0</v>
      </c>
      <c r="G53" s="18">
        <f t="shared" si="20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9" tint="0.59999389629810485"/>
  </sheetPr>
  <dimension ref="A1:L31"/>
  <sheetViews>
    <sheetView zoomScale="90" zoomScaleNormal="90" zoomScalePageLayoutView="90" workbookViewId="0">
      <selection activeCell="L16" sqref="L16"/>
    </sheetView>
  </sheetViews>
  <sheetFormatPr baseColWidth="10" defaultColWidth="8.83203125" defaultRowHeight="15" x14ac:dyDescent="0.2"/>
  <cols>
    <col min="1" max="1" width="20.6640625" customWidth="1"/>
    <col min="2" max="2" width="9.33203125" bestFit="1" customWidth="1"/>
    <col min="3" max="3" width="11.1640625" bestFit="1" customWidth="1"/>
    <col min="4" max="4" width="11.33203125" bestFit="1" customWidth="1"/>
    <col min="5" max="6" width="11.1640625" bestFit="1" customWidth="1"/>
    <col min="7" max="7" width="12.33203125" bestFit="1" customWidth="1"/>
  </cols>
  <sheetData>
    <row r="1" spans="1:12" x14ac:dyDescent="0.2">
      <c r="A1" s="19" t="s">
        <v>158</v>
      </c>
      <c r="B1" s="20"/>
      <c r="C1" s="20"/>
      <c r="D1" s="20"/>
      <c r="E1" s="20"/>
      <c r="F1" s="20"/>
      <c r="G1" s="20"/>
    </row>
    <row r="2" spans="1:12" x14ac:dyDescent="0.2">
      <c r="A2" s="14" t="s">
        <v>0</v>
      </c>
      <c r="B2" s="14" t="s">
        <v>1</v>
      </c>
      <c r="C2" s="14" t="s">
        <v>2</v>
      </c>
      <c r="D2" s="14" t="s">
        <v>3</v>
      </c>
      <c r="E2" s="14" t="s">
        <v>5</v>
      </c>
      <c r="F2" s="14" t="s">
        <v>6</v>
      </c>
      <c r="G2" s="14" t="s">
        <v>7</v>
      </c>
    </row>
    <row r="3" spans="1:12" s="17" customFormat="1" x14ac:dyDescent="0.2">
      <c r="A3" s="30" t="s">
        <v>27</v>
      </c>
      <c r="B3" s="17">
        <v>0</v>
      </c>
      <c r="C3" s="17">
        <v>0</v>
      </c>
      <c r="D3" s="17">
        <v>0</v>
      </c>
      <c r="E3" s="18">
        <v>0</v>
      </c>
      <c r="F3" s="18">
        <v>0</v>
      </c>
      <c r="G3" s="18">
        <v>0</v>
      </c>
      <c r="I3" s="31" t="s">
        <v>90</v>
      </c>
      <c r="J3" s="31"/>
    </row>
    <row r="4" spans="1:12" s="17" customFormat="1" x14ac:dyDescent="0.2">
      <c r="A4" s="30" t="s">
        <v>28</v>
      </c>
      <c r="B4" s="17">
        <v>0</v>
      </c>
      <c r="C4" s="17">
        <v>0</v>
      </c>
      <c r="D4" s="17">
        <v>0</v>
      </c>
      <c r="E4" s="18">
        <v>0</v>
      </c>
      <c r="F4" s="18">
        <v>0</v>
      </c>
      <c r="G4" s="18">
        <v>0</v>
      </c>
    </row>
    <row r="5" spans="1:12" s="17" customFormat="1" x14ac:dyDescent="0.2">
      <c r="A5" s="30" t="s">
        <v>29</v>
      </c>
      <c r="B5" s="17">
        <v>0</v>
      </c>
      <c r="C5" s="17">
        <v>0</v>
      </c>
      <c r="D5" s="17">
        <v>0</v>
      </c>
      <c r="E5" s="18">
        <v>0</v>
      </c>
      <c r="F5" s="18">
        <v>0</v>
      </c>
      <c r="G5" s="18">
        <v>0</v>
      </c>
    </row>
    <row r="6" spans="1:12" s="17" customFormat="1" x14ac:dyDescent="0.2">
      <c r="A6" s="30" t="s">
        <v>30</v>
      </c>
      <c r="B6" s="17">
        <v>0</v>
      </c>
      <c r="C6" s="17">
        <v>0</v>
      </c>
      <c r="D6" s="17">
        <v>0</v>
      </c>
      <c r="E6" s="18">
        <v>0</v>
      </c>
      <c r="F6" s="18">
        <v>0</v>
      </c>
      <c r="G6" s="18">
        <v>0</v>
      </c>
    </row>
    <row r="7" spans="1:12" x14ac:dyDescent="0.2">
      <c r="A7" s="38"/>
    </row>
    <row r="8" spans="1:12" s="17" customFormat="1" x14ac:dyDescent="0.2">
      <c r="A8" s="16" t="s">
        <v>26</v>
      </c>
      <c r="B8" s="17">
        <f>SUM(B3:B6)</f>
        <v>0</v>
      </c>
      <c r="C8" s="17">
        <f t="shared" ref="C8:G8" si="0">SUM(C3:C6)</f>
        <v>0</v>
      </c>
      <c r="D8" s="17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</row>
    <row r="11" spans="1:12" x14ac:dyDescent="0.2">
      <c r="A11" s="19" t="s">
        <v>159</v>
      </c>
      <c r="B11" s="20"/>
      <c r="C11" s="20"/>
      <c r="D11" s="20"/>
      <c r="E11" s="20"/>
      <c r="F11" s="20"/>
      <c r="G11" s="20"/>
    </row>
    <row r="12" spans="1:12" x14ac:dyDescent="0.2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5</v>
      </c>
      <c r="F12" s="14" t="s">
        <v>6</v>
      </c>
      <c r="G12" s="14" t="s">
        <v>7</v>
      </c>
      <c r="J12" s="25"/>
      <c r="L12" s="35"/>
    </row>
    <row r="13" spans="1:12" ht="16.5" customHeight="1" x14ac:dyDescent="0.2">
      <c r="A13" s="30" t="s">
        <v>38</v>
      </c>
      <c r="B13" s="17">
        <v>0</v>
      </c>
      <c r="C13" s="17">
        <v>0</v>
      </c>
      <c r="D13" s="17">
        <v>0</v>
      </c>
      <c r="E13" s="18">
        <v>0</v>
      </c>
      <c r="F13" s="18">
        <v>0</v>
      </c>
      <c r="G13" s="18">
        <v>0</v>
      </c>
      <c r="J13" s="1"/>
      <c r="L13" s="35"/>
    </row>
    <row r="14" spans="1:12" ht="16.5" customHeight="1" x14ac:dyDescent="0.2">
      <c r="A14" s="30" t="s">
        <v>52</v>
      </c>
      <c r="B14" s="17">
        <f>BUCS!J15</f>
        <v>0</v>
      </c>
      <c r="C14" s="17">
        <f>BUCS!K15</f>
        <v>0</v>
      </c>
      <c r="D14" s="17">
        <f>BUCS!L15</f>
        <v>0</v>
      </c>
      <c r="E14" s="18">
        <f>BUCS!M15</f>
        <v>0</v>
      </c>
      <c r="F14" s="18">
        <f>BUCS!N15</f>
        <v>0</v>
      </c>
      <c r="G14" s="18">
        <f>BUCS!O15</f>
        <v>0</v>
      </c>
      <c r="J14" s="1"/>
      <c r="L14" s="35"/>
    </row>
    <row r="15" spans="1:12" x14ac:dyDescent="0.2">
      <c r="A15" s="30" t="s">
        <v>39</v>
      </c>
      <c r="B15" s="17">
        <v>0</v>
      </c>
      <c r="C15" s="17">
        <v>0</v>
      </c>
      <c r="D15" s="17">
        <v>0</v>
      </c>
      <c r="E15" s="18">
        <v>0</v>
      </c>
      <c r="F15" s="18">
        <v>0</v>
      </c>
      <c r="G15" s="18">
        <v>0</v>
      </c>
    </row>
    <row r="16" spans="1:12" x14ac:dyDescent="0.2">
      <c r="A16" s="30" t="s">
        <v>40</v>
      </c>
      <c r="B16" s="17">
        <f>BUCS!J56</f>
        <v>0</v>
      </c>
      <c r="C16" s="17">
        <f>BUCS!K56</f>
        <v>0</v>
      </c>
      <c r="D16" s="17">
        <f>BUCS!L56</f>
        <v>0</v>
      </c>
      <c r="E16" s="18">
        <f>BUCS!M56</f>
        <v>0</v>
      </c>
      <c r="F16" s="18">
        <f>BUCS!N56</f>
        <v>0</v>
      </c>
      <c r="G16" s="18">
        <f>BUCS!O56</f>
        <v>0</v>
      </c>
    </row>
    <row r="17" spans="1:7" x14ac:dyDescent="0.2">
      <c r="A17" s="30" t="s">
        <v>41</v>
      </c>
      <c r="B17" s="17">
        <v>0</v>
      </c>
      <c r="C17" s="17">
        <v>0</v>
      </c>
      <c r="D17" s="17">
        <v>0</v>
      </c>
      <c r="E17" s="18">
        <v>0</v>
      </c>
      <c r="F17" s="18">
        <v>0</v>
      </c>
      <c r="G17" s="18">
        <v>0</v>
      </c>
    </row>
    <row r="18" spans="1:7" s="17" customFormat="1" x14ac:dyDescent="0.2">
      <c r="A18" s="30" t="s">
        <v>43</v>
      </c>
      <c r="B18" s="17">
        <v>0</v>
      </c>
      <c r="C18" s="17">
        <v>0</v>
      </c>
      <c r="D18" s="17">
        <v>0</v>
      </c>
      <c r="E18" s="18">
        <v>0</v>
      </c>
      <c r="F18" s="18">
        <v>0</v>
      </c>
      <c r="G18" s="18">
        <v>0</v>
      </c>
    </row>
    <row r="19" spans="1:7" s="17" customFormat="1" x14ac:dyDescent="0.2">
      <c r="A19" s="30" t="s">
        <v>44</v>
      </c>
      <c r="B19" s="17">
        <v>0</v>
      </c>
      <c r="C19" s="17">
        <v>0</v>
      </c>
      <c r="D19" s="17">
        <v>0</v>
      </c>
      <c r="E19" s="18">
        <v>0</v>
      </c>
      <c r="F19" s="18">
        <v>0</v>
      </c>
      <c r="G19" s="18">
        <v>0</v>
      </c>
    </row>
    <row r="20" spans="1:7" s="17" customFormat="1" x14ac:dyDescent="0.2">
      <c r="A20" s="30" t="s">
        <v>45</v>
      </c>
      <c r="B20" s="17">
        <v>0</v>
      </c>
      <c r="C20" s="17">
        <v>0</v>
      </c>
      <c r="D20" s="17">
        <v>0</v>
      </c>
      <c r="E20" s="18">
        <v>0</v>
      </c>
      <c r="F20" s="18">
        <v>0</v>
      </c>
      <c r="G20" s="18">
        <v>0</v>
      </c>
    </row>
    <row r="21" spans="1:7" s="17" customFormat="1" x14ac:dyDescent="0.2">
      <c r="A21" s="30" t="s">
        <v>42</v>
      </c>
      <c r="B21" s="17">
        <f>BUCS!J37</f>
        <v>0</v>
      </c>
      <c r="C21" s="17">
        <f>BUCS!K37</f>
        <v>0</v>
      </c>
      <c r="D21" s="17">
        <f>BUCS!L37</f>
        <v>0</v>
      </c>
      <c r="E21" s="18">
        <f>BUCS!M37</f>
        <v>0</v>
      </c>
      <c r="F21" s="18">
        <f>BUCS!N37</f>
        <v>0</v>
      </c>
      <c r="G21" s="18">
        <f>BUCS!O37</f>
        <v>0</v>
      </c>
    </row>
    <row r="22" spans="1:7" s="22" customFormat="1" x14ac:dyDescent="0.2">
      <c r="A22" s="34" t="s">
        <v>46</v>
      </c>
      <c r="B22" s="22">
        <v>0</v>
      </c>
      <c r="C22" s="22">
        <v>0</v>
      </c>
      <c r="D22" s="22">
        <v>0</v>
      </c>
      <c r="E22" s="23">
        <v>0</v>
      </c>
      <c r="F22" s="23">
        <v>0</v>
      </c>
      <c r="G22" s="23">
        <v>0</v>
      </c>
    </row>
    <row r="24" spans="1:7" x14ac:dyDescent="0.2">
      <c r="A24" s="16" t="s">
        <v>26</v>
      </c>
      <c r="B24" s="17">
        <f t="shared" ref="B24:G24" si="1">SUM(B13:B22)</f>
        <v>0</v>
      </c>
      <c r="C24" s="17">
        <f t="shared" si="1"/>
        <v>0</v>
      </c>
      <c r="D24" s="17">
        <f>SUM(D13:D22)</f>
        <v>0</v>
      </c>
      <c r="E24" s="18">
        <f t="shared" si="1"/>
        <v>0</v>
      </c>
      <c r="F24" s="18">
        <f t="shared" si="1"/>
        <v>0</v>
      </c>
      <c r="G24" s="18">
        <f t="shared" si="1"/>
        <v>0</v>
      </c>
    </row>
    <row r="27" spans="1:7" x14ac:dyDescent="0.2">
      <c r="A27" s="19" t="s">
        <v>160</v>
      </c>
      <c r="B27" s="20"/>
      <c r="C27" s="20"/>
      <c r="D27" s="20"/>
      <c r="E27" s="20"/>
      <c r="F27" s="20"/>
      <c r="G27" s="20"/>
    </row>
    <row r="28" spans="1:7" x14ac:dyDescent="0.2">
      <c r="A28" s="14" t="s">
        <v>0</v>
      </c>
      <c r="B28" s="14" t="s">
        <v>1</v>
      </c>
      <c r="C28" s="14" t="s">
        <v>2</v>
      </c>
      <c r="D28" s="14" t="s">
        <v>3</v>
      </c>
      <c r="E28" s="14" t="s">
        <v>5</v>
      </c>
      <c r="F28" s="14" t="s">
        <v>6</v>
      </c>
      <c r="G28" s="14" t="s">
        <v>7</v>
      </c>
    </row>
    <row r="29" spans="1:7" x14ac:dyDescent="0.2">
      <c r="A29" s="30" t="s">
        <v>29</v>
      </c>
      <c r="B29" s="17">
        <v>0</v>
      </c>
      <c r="C29" s="17">
        <v>0</v>
      </c>
      <c r="D29" s="17">
        <v>0</v>
      </c>
      <c r="E29" s="18">
        <v>0</v>
      </c>
      <c r="F29" s="18">
        <v>0</v>
      </c>
      <c r="G29" s="18">
        <v>0</v>
      </c>
    </row>
    <row r="31" spans="1:7" s="17" customFormat="1" x14ac:dyDescent="0.2">
      <c r="A31" s="16" t="s">
        <v>26</v>
      </c>
      <c r="B31" s="17">
        <f>SUM(B29)</f>
        <v>0</v>
      </c>
      <c r="C31" s="17">
        <f t="shared" ref="C31:F31" si="2">SUM(C29)</f>
        <v>0</v>
      </c>
      <c r="D31" s="17">
        <f t="shared" si="2"/>
        <v>0</v>
      </c>
      <c r="E31" s="18">
        <f t="shared" si="2"/>
        <v>0</v>
      </c>
      <c r="F31" s="18">
        <f t="shared" si="2"/>
        <v>0</v>
      </c>
      <c r="G31" s="18">
        <f>SUM(G29)</f>
        <v>0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9" tint="0.59999389629810485"/>
  </sheetPr>
  <dimension ref="A1:G27"/>
  <sheetViews>
    <sheetView workbookViewId="0">
      <selection activeCell="A4" sqref="A4"/>
    </sheetView>
  </sheetViews>
  <sheetFormatPr baseColWidth="10" defaultColWidth="8.83203125" defaultRowHeight="15" x14ac:dyDescent="0.2"/>
  <cols>
    <col min="1" max="1" width="23.5" bestFit="1" customWidth="1"/>
    <col min="3" max="7" width="10.5" bestFit="1" customWidth="1"/>
  </cols>
  <sheetData>
    <row r="1" spans="1:7" x14ac:dyDescent="0.2">
      <c r="A1" s="19" t="s">
        <v>31</v>
      </c>
      <c r="B1" s="20"/>
      <c r="C1" s="20"/>
      <c r="D1" s="20"/>
      <c r="E1" s="20"/>
      <c r="F1" s="20"/>
      <c r="G1" s="20"/>
    </row>
    <row r="2" spans="1:7" x14ac:dyDescent="0.2">
      <c r="A2" s="14" t="s">
        <v>0</v>
      </c>
      <c r="B2" s="14" t="s">
        <v>1</v>
      </c>
      <c r="C2" s="14" t="s">
        <v>2</v>
      </c>
      <c r="D2" s="14" t="s">
        <v>3</v>
      </c>
      <c r="E2" s="14" t="s">
        <v>5</v>
      </c>
      <c r="F2" s="14" t="s">
        <v>6</v>
      </c>
      <c r="G2" s="14" t="s">
        <v>7</v>
      </c>
    </row>
    <row r="3" spans="1:7" x14ac:dyDescent="0.2">
      <c r="A3" s="21" t="s">
        <v>50</v>
      </c>
      <c r="B3" s="14"/>
      <c r="C3" s="14"/>
      <c r="D3" s="14"/>
      <c r="E3" s="14"/>
      <c r="F3" s="14"/>
      <c r="G3" s="14"/>
    </row>
    <row r="4" spans="1:7" x14ac:dyDescent="0.2">
      <c r="A4" s="16" t="s">
        <v>32</v>
      </c>
      <c r="B4" s="17">
        <v>0</v>
      </c>
      <c r="C4" s="17">
        <v>0</v>
      </c>
      <c r="D4" s="17">
        <v>0</v>
      </c>
      <c r="E4" s="18">
        <v>0</v>
      </c>
      <c r="F4" s="18">
        <v>0</v>
      </c>
      <c r="G4" s="18">
        <v>0</v>
      </c>
    </row>
    <row r="5" spans="1:7" x14ac:dyDescent="0.2">
      <c r="A5" s="16" t="s">
        <v>33</v>
      </c>
      <c r="B5" s="17">
        <v>0</v>
      </c>
      <c r="C5" s="17">
        <v>0</v>
      </c>
      <c r="D5" s="17">
        <v>0</v>
      </c>
      <c r="E5" s="18">
        <v>0</v>
      </c>
      <c r="F5" s="18">
        <v>0</v>
      </c>
      <c r="G5" s="18">
        <v>0</v>
      </c>
    </row>
    <row r="6" spans="1:7" x14ac:dyDescent="0.2">
      <c r="A6" s="72" t="s">
        <v>26</v>
      </c>
      <c r="B6" s="73">
        <f>SUM(B4:B5)</f>
        <v>0</v>
      </c>
      <c r="C6" s="73">
        <f t="shared" ref="C6:G6" si="0">SUM(C4:C5)</f>
        <v>0</v>
      </c>
      <c r="D6" s="73">
        <f t="shared" si="0"/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</row>
    <row r="7" spans="1:7" x14ac:dyDescent="0.2">
      <c r="A7" s="16"/>
      <c r="B7" s="17"/>
      <c r="C7" s="17"/>
      <c r="D7" s="17"/>
      <c r="E7" s="24"/>
      <c r="F7" s="24"/>
      <c r="G7" s="24"/>
    </row>
    <row r="8" spans="1:7" x14ac:dyDescent="0.2">
      <c r="A8" s="21" t="s">
        <v>34</v>
      </c>
      <c r="B8" s="17"/>
      <c r="C8" s="17"/>
      <c r="D8" s="17"/>
      <c r="E8" s="24"/>
      <c r="F8" s="24"/>
      <c r="G8" s="24"/>
    </row>
    <row r="9" spans="1:7" x14ac:dyDescent="0.2">
      <c r="A9" s="16" t="s">
        <v>51</v>
      </c>
      <c r="B9" s="17">
        <v>0</v>
      </c>
      <c r="C9" s="17">
        <v>0</v>
      </c>
      <c r="D9" s="17">
        <v>0</v>
      </c>
      <c r="E9" s="18">
        <v>0</v>
      </c>
      <c r="F9" s="18">
        <v>0</v>
      </c>
      <c r="G9" s="18">
        <v>0</v>
      </c>
    </row>
    <row r="10" spans="1:7" x14ac:dyDescent="0.2">
      <c r="A10" s="16" t="s">
        <v>35</v>
      </c>
      <c r="B10" s="17">
        <v>0</v>
      </c>
      <c r="C10" s="17">
        <v>0</v>
      </c>
      <c r="D10" s="17">
        <v>0</v>
      </c>
      <c r="E10" s="18">
        <v>0</v>
      </c>
      <c r="F10" s="18">
        <v>0</v>
      </c>
      <c r="G10" s="18">
        <v>0</v>
      </c>
    </row>
    <row r="11" spans="1:7" x14ac:dyDescent="0.2">
      <c r="A11" s="72" t="s">
        <v>26</v>
      </c>
      <c r="B11" s="73">
        <f>SUM(B9:B10)</f>
        <v>0</v>
      </c>
      <c r="C11" s="73">
        <f t="shared" ref="C11:F11" si="1">SUM(C9:C10)</f>
        <v>0</v>
      </c>
      <c r="D11" s="73">
        <f t="shared" si="1"/>
        <v>0</v>
      </c>
      <c r="E11" s="74">
        <f t="shared" si="1"/>
        <v>0</v>
      </c>
      <c r="F11" s="74">
        <f t="shared" si="1"/>
        <v>0</v>
      </c>
      <c r="G11" s="74">
        <v>0</v>
      </c>
    </row>
    <row r="12" spans="1:7" x14ac:dyDescent="0.2">
      <c r="A12" s="16"/>
      <c r="B12" s="17"/>
      <c r="C12" s="17"/>
      <c r="D12" s="17"/>
      <c r="E12" s="24"/>
      <c r="F12" s="24"/>
      <c r="G12" s="24"/>
    </row>
    <row r="13" spans="1:7" x14ac:dyDescent="0.2">
      <c r="A13" s="21" t="s">
        <v>36</v>
      </c>
      <c r="B13" s="17"/>
      <c r="C13" s="17"/>
      <c r="D13" s="17"/>
      <c r="E13" s="24"/>
      <c r="F13" s="24"/>
      <c r="G13" s="24"/>
    </row>
    <row r="14" spans="1:7" x14ac:dyDescent="0.2">
      <c r="A14" s="16" t="s">
        <v>130</v>
      </c>
      <c r="B14" s="17">
        <v>0</v>
      </c>
      <c r="C14" s="17">
        <v>0</v>
      </c>
      <c r="D14" s="17">
        <v>0</v>
      </c>
      <c r="E14" s="18">
        <v>0</v>
      </c>
      <c r="F14" s="18">
        <v>0</v>
      </c>
      <c r="G14" s="18">
        <v>0</v>
      </c>
    </row>
    <row r="15" spans="1:7" x14ac:dyDescent="0.2">
      <c r="A15" s="72" t="s">
        <v>26</v>
      </c>
      <c r="B15" s="73">
        <f>SUM(B14)</f>
        <v>0</v>
      </c>
      <c r="C15" s="73">
        <f t="shared" ref="C15:F15" si="2">SUM(C14)</f>
        <v>0</v>
      </c>
      <c r="D15" s="73">
        <f t="shared" si="2"/>
        <v>0</v>
      </c>
      <c r="E15" s="74">
        <f t="shared" si="2"/>
        <v>0</v>
      </c>
      <c r="F15" s="74">
        <f t="shared" si="2"/>
        <v>0</v>
      </c>
      <c r="G15" s="74">
        <f>SUM(G14)</f>
        <v>0</v>
      </c>
    </row>
    <row r="16" spans="1:7" x14ac:dyDescent="0.2">
      <c r="A16" s="16"/>
    </row>
    <row r="17" spans="1:7" x14ac:dyDescent="0.2">
      <c r="A17" s="21" t="s">
        <v>37</v>
      </c>
    </row>
    <row r="18" spans="1:7" x14ac:dyDescent="0.2">
      <c r="A18" s="16" t="s">
        <v>164</v>
      </c>
      <c r="B18" s="17">
        <v>0</v>
      </c>
      <c r="C18" s="17">
        <v>0</v>
      </c>
      <c r="D18" s="17">
        <v>0</v>
      </c>
      <c r="E18" s="18">
        <v>0</v>
      </c>
      <c r="F18" s="18">
        <v>0</v>
      </c>
      <c r="G18" s="18">
        <v>0</v>
      </c>
    </row>
    <row r="19" spans="1:7" x14ac:dyDescent="0.2">
      <c r="A19" s="72" t="s">
        <v>26</v>
      </c>
      <c r="B19" s="73">
        <f>SUM(B18)</f>
        <v>0</v>
      </c>
      <c r="C19" s="73">
        <f t="shared" ref="C19:G19" si="3">SUM(C18)</f>
        <v>0</v>
      </c>
      <c r="D19" s="73">
        <f t="shared" si="3"/>
        <v>0</v>
      </c>
      <c r="E19" s="74">
        <f t="shared" si="3"/>
        <v>0</v>
      </c>
      <c r="F19" s="74">
        <f t="shared" si="3"/>
        <v>0</v>
      </c>
      <c r="G19" s="74">
        <f t="shared" si="3"/>
        <v>0</v>
      </c>
    </row>
    <row r="20" spans="1:7" x14ac:dyDescent="0.2">
      <c r="A20" s="16"/>
    </row>
    <row r="21" spans="1:7" x14ac:dyDescent="0.2">
      <c r="A21" s="21" t="s">
        <v>161</v>
      </c>
    </row>
    <row r="22" spans="1:7" s="17" customFormat="1" x14ac:dyDescent="0.2">
      <c r="A22" s="16" t="s">
        <v>162</v>
      </c>
      <c r="B22" s="17">
        <v>0</v>
      </c>
      <c r="C22" s="17">
        <v>0</v>
      </c>
      <c r="D22" s="17">
        <v>0</v>
      </c>
      <c r="E22" s="18">
        <v>0</v>
      </c>
      <c r="F22" s="18">
        <v>0</v>
      </c>
      <c r="G22" s="18">
        <v>0</v>
      </c>
    </row>
    <row r="23" spans="1:7" s="17" customFormat="1" x14ac:dyDescent="0.2">
      <c r="A23" s="16" t="s">
        <v>163</v>
      </c>
      <c r="B23" s="17">
        <v>0</v>
      </c>
      <c r="C23" s="17">
        <v>0</v>
      </c>
      <c r="D23" s="17">
        <v>0</v>
      </c>
      <c r="E23" s="18">
        <v>0</v>
      </c>
      <c r="F23" s="18">
        <v>0</v>
      </c>
      <c r="G23" s="18">
        <v>0</v>
      </c>
    </row>
    <row r="24" spans="1:7" s="17" customFormat="1" x14ac:dyDescent="0.2">
      <c r="A24" s="72" t="s">
        <v>26</v>
      </c>
      <c r="B24" s="73">
        <f>SUM(B22:B23)</f>
        <v>0</v>
      </c>
      <c r="C24" s="73">
        <f t="shared" ref="C24:G24" si="4">SUM(C22:C23)</f>
        <v>0</v>
      </c>
      <c r="D24" s="73">
        <f t="shared" si="4"/>
        <v>0</v>
      </c>
      <c r="E24" s="74">
        <f t="shared" si="4"/>
        <v>0</v>
      </c>
      <c r="F24" s="74">
        <f t="shared" si="4"/>
        <v>0</v>
      </c>
      <c r="G24" s="74">
        <f t="shared" si="4"/>
        <v>0</v>
      </c>
    </row>
    <row r="25" spans="1:7" x14ac:dyDescent="0.2">
      <c r="A25" s="16"/>
    </row>
    <row r="26" spans="1:7" ht="16" thickBot="1" x14ac:dyDescent="0.25">
      <c r="A26" s="75" t="s">
        <v>26</v>
      </c>
      <c r="B26" s="76">
        <f>B6+B11+B15+B19+B24</f>
        <v>0</v>
      </c>
      <c r="C26" s="76">
        <f t="shared" ref="C26:G26" si="5">C6+C11+C15+C19+C24</f>
        <v>0</v>
      </c>
      <c r="D26" s="76">
        <f t="shared" si="5"/>
        <v>0</v>
      </c>
      <c r="E26" s="76">
        <f t="shared" si="5"/>
        <v>0</v>
      </c>
      <c r="F26" s="76">
        <f t="shared" si="5"/>
        <v>0</v>
      </c>
      <c r="G26" s="76">
        <f t="shared" si="5"/>
        <v>0</v>
      </c>
    </row>
    <row r="27" spans="1:7" ht="16" thickTop="1" x14ac:dyDescent="0.2"/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7C80"/>
  </sheetPr>
  <dimension ref="A1:Q41"/>
  <sheetViews>
    <sheetView tabSelected="1" topLeftCell="A16" workbookViewId="0">
      <selection activeCell="B25" sqref="B25"/>
    </sheetView>
  </sheetViews>
  <sheetFormatPr baseColWidth="10" defaultColWidth="8.83203125" defaultRowHeight="15" x14ac:dyDescent="0.2"/>
  <cols>
    <col min="1" max="1" width="31.5" customWidth="1"/>
    <col min="2" max="2" width="13.6640625" bestFit="1" customWidth="1"/>
    <col min="3" max="3" width="16.5" customWidth="1"/>
    <col min="4" max="4" width="11.5" bestFit="1" customWidth="1"/>
    <col min="5" max="5" width="14" bestFit="1" customWidth="1"/>
    <col min="6" max="6" width="11.5" bestFit="1" customWidth="1"/>
    <col min="7" max="7" width="11.83203125" bestFit="1" customWidth="1"/>
    <col min="8" max="8" width="14" bestFit="1" customWidth="1"/>
    <col min="9" max="9" width="11.5" customWidth="1"/>
    <col min="12" max="13" width="10.5" bestFit="1" customWidth="1"/>
  </cols>
  <sheetData>
    <row r="1" spans="1:13" x14ac:dyDescent="0.2">
      <c r="A1" s="91" t="s">
        <v>129</v>
      </c>
      <c r="B1" s="91"/>
      <c r="C1" s="91"/>
      <c r="D1" s="91"/>
      <c r="E1" s="91"/>
      <c r="F1" s="91"/>
      <c r="G1" s="91"/>
      <c r="H1" s="91"/>
    </row>
    <row r="2" spans="1:13" x14ac:dyDescent="0.2">
      <c r="A2" s="19" t="s">
        <v>53</v>
      </c>
      <c r="B2" s="20"/>
      <c r="C2" s="20"/>
      <c r="D2" s="20"/>
      <c r="E2" s="20"/>
      <c r="F2" s="20"/>
      <c r="G2" s="20"/>
      <c r="H2" s="20"/>
      <c r="L2" s="13"/>
      <c r="M2" s="13"/>
    </row>
    <row r="3" spans="1:13" x14ac:dyDescent="0.2">
      <c r="A3" s="14" t="s">
        <v>0</v>
      </c>
      <c r="B3" s="14" t="s">
        <v>1</v>
      </c>
      <c r="C3" s="14" t="s">
        <v>2</v>
      </c>
      <c r="D3" s="14" t="s">
        <v>3</v>
      </c>
      <c r="E3" s="14" t="s">
        <v>5</v>
      </c>
      <c r="F3" s="14" t="s">
        <v>6</v>
      </c>
      <c r="G3" s="14" t="s">
        <v>7</v>
      </c>
      <c r="H3" s="14" t="s">
        <v>127</v>
      </c>
      <c r="L3" s="13"/>
      <c r="M3" s="13"/>
    </row>
    <row r="4" spans="1:13" x14ac:dyDescent="0.2">
      <c r="A4" s="21" t="s">
        <v>53</v>
      </c>
      <c r="B4" s="14"/>
      <c r="C4" s="14"/>
      <c r="D4" s="14"/>
      <c r="E4" s="14"/>
      <c r="F4" s="14"/>
      <c r="G4" s="14"/>
      <c r="L4" s="13"/>
      <c r="M4" s="13"/>
    </row>
    <row r="5" spans="1:13" x14ac:dyDescent="0.2">
      <c r="A5" s="16" t="s">
        <v>167</v>
      </c>
      <c r="B5" s="17">
        <v>0</v>
      </c>
      <c r="C5" s="17">
        <v>0</v>
      </c>
      <c r="D5" s="17">
        <v>0</v>
      </c>
      <c r="E5" s="24">
        <v>0</v>
      </c>
      <c r="F5" s="18">
        <v>0</v>
      </c>
      <c r="G5" s="18">
        <v>0</v>
      </c>
      <c r="H5" s="18">
        <v>0</v>
      </c>
      <c r="L5" s="24"/>
      <c r="M5" s="24"/>
    </row>
    <row r="6" spans="1:13" x14ac:dyDescent="0.2">
      <c r="A6" s="16" t="s">
        <v>168</v>
      </c>
      <c r="B6" s="17">
        <v>0</v>
      </c>
      <c r="C6" s="17">
        <v>0</v>
      </c>
      <c r="D6" s="17">
        <v>0</v>
      </c>
      <c r="E6" s="24">
        <v>0</v>
      </c>
      <c r="F6" s="18">
        <v>0</v>
      </c>
      <c r="G6" s="18">
        <v>0</v>
      </c>
      <c r="H6" s="18">
        <v>0</v>
      </c>
      <c r="L6" s="24"/>
      <c r="M6" s="24"/>
    </row>
    <row r="7" spans="1:13" x14ac:dyDescent="0.2">
      <c r="A7" s="16" t="s">
        <v>169</v>
      </c>
      <c r="B7" s="17">
        <v>0</v>
      </c>
      <c r="C7" s="17">
        <v>0</v>
      </c>
      <c r="D7" s="17">
        <v>0</v>
      </c>
      <c r="E7" s="24">
        <v>0</v>
      </c>
      <c r="F7" s="18">
        <v>0</v>
      </c>
      <c r="G7" s="18">
        <v>0</v>
      </c>
      <c r="H7" s="18">
        <v>0</v>
      </c>
      <c r="L7" s="24"/>
      <c r="M7" s="24"/>
    </row>
    <row r="8" spans="1:13" x14ac:dyDescent="0.2">
      <c r="A8" s="16" t="s">
        <v>170</v>
      </c>
      <c r="B8" s="17">
        <v>0</v>
      </c>
      <c r="C8" s="17">
        <v>0</v>
      </c>
      <c r="D8" s="17">
        <v>0</v>
      </c>
      <c r="E8" s="24">
        <v>0</v>
      </c>
      <c r="F8" s="18">
        <v>0</v>
      </c>
      <c r="G8" s="18">
        <v>0</v>
      </c>
      <c r="H8" s="18">
        <v>0</v>
      </c>
      <c r="L8" s="24"/>
      <c r="M8" s="24"/>
    </row>
    <row r="9" spans="1:13" x14ac:dyDescent="0.2">
      <c r="A9" s="16" t="s">
        <v>171</v>
      </c>
      <c r="B9" s="17">
        <v>0</v>
      </c>
      <c r="C9" s="17">
        <v>0</v>
      </c>
      <c r="D9" s="17">
        <v>0</v>
      </c>
      <c r="E9" s="24">
        <v>0</v>
      </c>
      <c r="F9" s="18">
        <v>0</v>
      </c>
      <c r="G9" s="18">
        <v>0</v>
      </c>
      <c r="H9" s="18">
        <v>0</v>
      </c>
      <c r="L9" s="24"/>
      <c r="M9" s="24"/>
    </row>
    <row r="10" spans="1:13" x14ac:dyDescent="0.2">
      <c r="A10" s="16" t="s">
        <v>172</v>
      </c>
      <c r="B10" s="17"/>
      <c r="C10" s="17"/>
      <c r="D10" s="17"/>
      <c r="E10" s="24"/>
      <c r="F10" s="24"/>
      <c r="G10" s="24"/>
      <c r="H10" s="24"/>
      <c r="L10" s="24"/>
      <c r="M10" s="24"/>
    </row>
    <row r="11" spans="1:13" x14ac:dyDescent="0.2">
      <c r="A11" s="16" t="s">
        <v>173</v>
      </c>
      <c r="L11" s="24"/>
      <c r="M11" s="24"/>
    </row>
    <row r="12" spans="1:13" x14ac:dyDescent="0.2">
      <c r="A12" s="16" t="s">
        <v>69</v>
      </c>
      <c r="B12" s="17">
        <v>0</v>
      </c>
      <c r="C12" s="17">
        <v>0</v>
      </c>
      <c r="D12" s="17">
        <v>0</v>
      </c>
      <c r="E12" s="17">
        <v>0</v>
      </c>
      <c r="F12" s="18">
        <v>0</v>
      </c>
      <c r="G12" s="18">
        <v>0</v>
      </c>
      <c r="H12" s="18">
        <v>0</v>
      </c>
      <c r="L12" s="13"/>
      <c r="M12" s="13"/>
    </row>
    <row r="13" spans="1:13" x14ac:dyDescent="0.2">
      <c r="A13" s="21" t="s">
        <v>125</v>
      </c>
      <c r="B13" s="17"/>
      <c r="C13" s="17"/>
      <c r="D13" s="17"/>
      <c r="E13" s="24"/>
      <c r="F13" s="24"/>
      <c r="G13" s="24"/>
      <c r="H13" s="24"/>
      <c r="L13" s="13"/>
      <c r="M13" s="13"/>
    </row>
    <row r="14" spans="1:13" x14ac:dyDescent="0.2">
      <c r="A14" s="16" t="s">
        <v>126</v>
      </c>
      <c r="B14" s="17">
        <v>0</v>
      </c>
      <c r="C14" s="17">
        <v>0</v>
      </c>
      <c r="D14" s="17">
        <v>0</v>
      </c>
      <c r="E14" s="24">
        <v>0</v>
      </c>
      <c r="F14" s="18">
        <v>0</v>
      </c>
      <c r="G14" s="18">
        <v>0</v>
      </c>
      <c r="H14" s="18">
        <v>0</v>
      </c>
      <c r="L14" s="13"/>
      <c r="M14" s="13"/>
    </row>
    <row r="15" spans="1:13" x14ac:dyDescent="0.2">
      <c r="A15" s="16"/>
      <c r="B15" s="17"/>
      <c r="C15" s="17"/>
      <c r="D15" s="17"/>
      <c r="E15" s="24"/>
      <c r="F15" s="24"/>
      <c r="G15" s="24"/>
      <c r="H15" s="24"/>
      <c r="L15" s="13"/>
      <c r="M15" s="13"/>
    </row>
    <row r="16" spans="1:13" ht="16" thickBot="1" x14ac:dyDescent="0.25">
      <c r="A16" s="69" t="s">
        <v>26</v>
      </c>
      <c r="B16" s="77">
        <f t="shared" ref="B16:D16" si="0">SUM(B5:B14)</f>
        <v>0</v>
      </c>
      <c r="C16" s="77">
        <f t="shared" si="0"/>
        <v>0</v>
      </c>
      <c r="D16" s="77">
        <f t="shared" si="0"/>
        <v>0</v>
      </c>
      <c r="E16" s="77">
        <f>SUM(E5:E14)</f>
        <v>0</v>
      </c>
      <c r="F16" s="71">
        <f t="shared" ref="F16:H16" si="1">SUM(F5:F14)</f>
        <v>0</v>
      </c>
      <c r="G16" s="71">
        <f t="shared" si="1"/>
        <v>0</v>
      </c>
      <c r="H16" s="71">
        <f t="shared" si="1"/>
        <v>0</v>
      </c>
    </row>
    <row r="17" spans="1:17" ht="16" thickTop="1" x14ac:dyDescent="0.2">
      <c r="A17" s="16"/>
      <c r="B17" s="17"/>
      <c r="C17" s="17"/>
      <c r="D17" s="17"/>
      <c r="E17" s="24"/>
      <c r="F17" s="24"/>
      <c r="G17" s="24"/>
    </row>
    <row r="18" spans="1:17" x14ac:dyDescent="0.2">
      <c r="A18" s="21"/>
      <c r="B18" s="17"/>
      <c r="C18" s="17"/>
      <c r="D18" s="17"/>
      <c r="E18" s="13"/>
      <c r="F18" s="24"/>
      <c r="G18" s="24"/>
      <c r="H18" s="13"/>
      <c r="I18" s="13"/>
    </row>
    <row r="19" spans="1:17" x14ac:dyDescent="0.2">
      <c r="A19" s="16"/>
      <c r="B19" s="17"/>
      <c r="C19" s="17"/>
      <c r="D19" s="17"/>
      <c r="E19" s="24"/>
      <c r="F19" s="24"/>
      <c r="G19" s="24"/>
      <c r="H19" s="13"/>
      <c r="I19" s="13"/>
      <c r="M19" s="17"/>
    </row>
    <row r="20" spans="1:17" x14ac:dyDescent="0.2">
      <c r="A20" s="16"/>
      <c r="B20" s="17"/>
      <c r="C20" s="17"/>
      <c r="D20" s="17"/>
      <c r="E20" s="24"/>
      <c r="F20" s="24"/>
      <c r="G20" s="24"/>
      <c r="H20" s="13"/>
      <c r="I20" s="13"/>
    </row>
    <row r="21" spans="1:17" x14ac:dyDescent="0.2">
      <c r="A21" s="16"/>
      <c r="B21" s="17"/>
      <c r="C21" s="17"/>
      <c r="D21" s="17"/>
      <c r="E21" s="24"/>
      <c r="F21" s="24"/>
      <c r="G21" s="24"/>
      <c r="H21" s="13"/>
      <c r="I21" s="13"/>
    </row>
    <row r="22" spans="1:17" x14ac:dyDescent="0.2">
      <c r="A22" s="19" t="s">
        <v>128</v>
      </c>
      <c r="B22" s="20"/>
      <c r="C22" s="20"/>
      <c r="D22" s="20"/>
      <c r="E22" s="20"/>
      <c r="F22" s="20"/>
      <c r="G22" s="20"/>
      <c r="H22" s="20"/>
      <c r="I22" s="13"/>
      <c r="J22" s="13"/>
      <c r="K22" s="13"/>
      <c r="L22" s="13"/>
      <c r="M22" s="13"/>
      <c r="N22" s="13"/>
      <c r="O22" s="13"/>
      <c r="P22" s="13"/>
      <c r="Q22" s="13"/>
    </row>
    <row r="23" spans="1:17" x14ac:dyDescent="0.2">
      <c r="A23" s="21"/>
      <c r="B23" s="16" t="s">
        <v>167</v>
      </c>
      <c r="C23" s="16" t="s">
        <v>168</v>
      </c>
      <c r="D23" s="16" t="s">
        <v>169</v>
      </c>
      <c r="E23" s="16" t="s">
        <v>170</v>
      </c>
      <c r="F23" s="16" t="s">
        <v>171</v>
      </c>
      <c r="G23" s="16" t="s">
        <v>172</v>
      </c>
      <c r="H23" s="16" t="s">
        <v>173</v>
      </c>
      <c r="I23" s="13"/>
    </row>
    <row r="24" spans="1:17" x14ac:dyDescent="0.2">
      <c r="A24" s="21"/>
      <c r="B24" s="16" t="s">
        <v>147</v>
      </c>
      <c r="C24" s="16" t="s">
        <v>147</v>
      </c>
      <c r="D24" s="16" t="s">
        <v>147</v>
      </c>
      <c r="E24" s="1" t="s">
        <v>147</v>
      </c>
      <c r="F24" s="28" t="s">
        <v>147</v>
      </c>
      <c r="G24" s="28" t="s">
        <v>147</v>
      </c>
      <c r="I24" s="29"/>
    </row>
    <row r="25" spans="1:17" x14ac:dyDescent="0.2">
      <c r="A25" s="30" t="s">
        <v>54</v>
      </c>
      <c r="B25" s="31">
        <v>0</v>
      </c>
      <c r="C25" s="31">
        <v>0</v>
      </c>
      <c r="D25" s="31"/>
      <c r="E25" s="31">
        <v>0</v>
      </c>
      <c r="F25" s="31"/>
      <c r="G25" s="31">
        <v>0</v>
      </c>
      <c r="H25" s="61">
        <v>0</v>
      </c>
      <c r="I25" s="24"/>
    </row>
    <row r="26" spans="1:17" x14ac:dyDescent="0.2">
      <c r="A26" s="16" t="s">
        <v>55</v>
      </c>
      <c r="B26" s="17">
        <f>B25/2</f>
        <v>0</v>
      </c>
      <c r="C26" s="17">
        <f t="shared" ref="C26" si="2">C25/2</f>
        <v>0</v>
      </c>
      <c r="D26" s="17">
        <f>D25</f>
        <v>0</v>
      </c>
      <c r="E26" s="17">
        <f>E25</f>
        <v>0</v>
      </c>
      <c r="F26" s="17">
        <f>F25/4</f>
        <v>0</v>
      </c>
      <c r="G26" s="17">
        <f>G25/4</f>
        <v>0</v>
      </c>
      <c r="H26" s="59">
        <f>H25</f>
        <v>0</v>
      </c>
      <c r="I26" s="24"/>
    </row>
    <row r="27" spans="1:17" x14ac:dyDescent="0.2">
      <c r="A27" s="16"/>
      <c r="B27" s="17"/>
      <c r="C27" s="17"/>
      <c r="D27" s="17"/>
      <c r="E27" s="13"/>
      <c r="F27" s="24"/>
      <c r="G27" s="24"/>
      <c r="I27" s="13"/>
    </row>
    <row r="28" spans="1:17" x14ac:dyDescent="0.2">
      <c r="A28" s="30" t="s">
        <v>56</v>
      </c>
      <c r="B28" s="44">
        <v>2</v>
      </c>
      <c r="C28" s="44">
        <v>2</v>
      </c>
      <c r="D28" s="44">
        <v>2</v>
      </c>
      <c r="E28" s="44">
        <v>1</v>
      </c>
      <c r="F28" s="44">
        <v>2</v>
      </c>
      <c r="G28" s="44">
        <v>2</v>
      </c>
      <c r="H28" s="44">
        <v>1</v>
      </c>
      <c r="I28" s="13"/>
    </row>
    <row r="29" spans="1:17" x14ac:dyDescent="0.2">
      <c r="A29" s="16"/>
      <c r="E29" s="13"/>
      <c r="F29" s="13"/>
      <c r="G29" s="13"/>
      <c r="I29" s="13"/>
    </row>
    <row r="30" spans="1:17" x14ac:dyDescent="0.2">
      <c r="A30" s="25" t="s">
        <v>57</v>
      </c>
      <c r="B30" s="17">
        <f>((B28*1.5)*B26)</f>
        <v>0</v>
      </c>
      <c r="C30" s="17">
        <f>((C28*1.5)*C26)</f>
        <v>0</v>
      </c>
      <c r="D30" s="17">
        <f t="shared" ref="D30:G30" si="3">((D28*1.5)*D26)</f>
        <v>0</v>
      </c>
      <c r="E30" s="17">
        <f>((E28*1.5)*E26)</f>
        <v>0</v>
      </c>
      <c r="F30" s="17">
        <f t="shared" si="3"/>
        <v>0</v>
      </c>
      <c r="G30" s="17">
        <f t="shared" si="3"/>
        <v>0</v>
      </c>
      <c r="H30" s="17">
        <f>((H28*1.5)*H26)</f>
        <v>0</v>
      </c>
      <c r="I30" s="17"/>
      <c r="J30" s="17"/>
      <c r="K30" s="17"/>
      <c r="L30" s="17"/>
    </row>
    <row r="31" spans="1:17" x14ac:dyDescent="0.2">
      <c r="A31" s="16" t="s">
        <v>58</v>
      </c>
      <c r="B31" s="17">
        <f>B30*12</f>
        <v>0</v>
      </c>
      <c r="C31" s="17">
        <f t="shared" ref="C31:F31" si="4">C30*12</f>
        <v>0</v>
      </c>
      <c r="D31" s="17">
        <f t="shared" si="4"/>
        <v>0</v>
      </c>
      <c r="E31" s="17">
        <f>E30*12</f>
        <v>0</v>
      </c>
      <c r="F31" s="17">
        <f t="shared" si="4"/>
        <v>0</v>
      </c>
      <c r="G31" s="17">
        <f>G30*12</f>
        <v>0</v>
      </c>
      <c r="H31" s="17">
        <f>H30*12</f>
        <v>0</v>
      </c>
      <c r="I31" s="17"/>
      <c r="J31" s="17"/>
      <c r="K31" s="17"/>
      <c r="L31" s="17"/>
    </row>
    <row r="32" spans="1:17" x14ac:dyDescent="0.2">
      <c r="A32" s="16" t="s">
        <v>59</v>
      </c>
      <c r="B32" s="17">
        <f>B30*19</f>
        <v>0</v>
      </c>
      <c r="C32" s="17">
        <f t="shared" ref="C32:G32" si="5">C30*19</f>
        <v>0</v>
      </c>
      <c r="D32" s="17">
        <f t="shared" si="5"/>
        <v>0</v>
      </c>
      <c r="E32" s="17">
        <f>E30*19</f>
        <v>0</v>
      </c>
      <c r="F32" s="17">
        <f t="shared" si="5"/>
        <v>0</v>
      </c>
      <c r="G32" s="17">
        <f t="shared" si="5"/>
        <v>0</v>
      </c>
      <c r="H32" s="17">
        <f>H30*19</f>
        <v>0</v>
      </c>
      <c r="I32" s="17"/>
      <c r="J32" s="17"/>
      <c r="K32" s="17"/>
      <c r="L32" s="17"/>
    </row>
    <row r="33" spans="1:12" x14ac:dyDescent="0.2">
      <c r="A33" s="16"/>
      <c r="I33" s="13"/>
    </row>
    <row r="34" spans="1:12" x14ac:dyDescent="0.2">
      <c r="A34" s="25" t="s">
        <v>26</v>
      </c>
      <c r="B34" s="17">
        <f>B31+B32</f>
        <v>0</v>
      </c>
      <c r="C34" s="17">
        <f>C31+C32</f>
        <v>0</v>
      </c>
      <c r="D34" s="17">
        <f t="shared" ref="D34:G34" si="6">D31+D32</f>
        <v>0</v>
      </c>
      <c r="E34" s="17">
        <f>E31+E32</f>
        <v>0</v>
      </c>
      <c r="F34" s="17">
        <f t="shared" si="6"/>
        <v>0</v>
      </c>
      <c r="G34" s="17">
        <f t="shared" si="6"/>
        <v>0</v>
      </c>
      <c r="H34" s="17">
        <f>H31+H32</f>
        <v>0</v>
      </c>
      <c r="I34" s="17"/>
      <c r="J34" s="17"/>
      <c r="K34" s="17"/>
      <c r="L34" s="17"/>
    </row>
    <row r="35" spans="1:12" x14ac:dyDescent="0.2">
      <c r="A35" s="25"/>
      <c r="B35" s="17"/>
      <c r="C35" s="17"/>
      <c r="D35" s="17"/>
      <c r="E35" s="17"/>
      <c r="F35" s="17"/>
      <c r="G35" s="24"/>
      <c r="I35" s="13"/>
    </row>
    <row r="36" spans="1:12" x14ac:dyDescent="0.2">
      <c r="A36" s="16" t="s">
        <v>65</v>
      </c>
      <c r="B36" s="17"/>
      <c r="C36" s="17"/>
      <c r="D36" s="17"/>
      <c r="E36" s="13"/>
      <c r="F36" s="24"/>
      <c r="G36" s="17"/>
      <c r="I36" s="13"/>
    </row>
    <row r="37" spans="1:12" x14ac:dyDescent="0.2">
      <c r="A37" s="16"/>
      <c r="B37" s="17"/>
      <c r="C37" s="17"/>
      <c r="D37" s="17"/>
      <c r="E37" s="24"/>
      <c r="F37" s="24"/>
      <c r="G37" s="24"/>
      <c r="H37" s="13"/>
      <c r="I37" s="13"/>
    </row>
    <row r="38" spans="1:12" x14ac:dyDescent="0.2">
      <c r="A38" s="57" t="s">
        <v>64</v>
      </c>
      <c r="B38" s="58"/>
      <c r="C38" s="17"/>
      <c r="D38" s="17"/>
      <c r="E38" s="24"/>
      <c r="F38" s="24"/>
      <c r="G38" s="24"/>
      <c r="H38" s="13"/>
      <c r="I38" s="13"/>
    </row>
    <row r="39" spans="1:12" x14ac:dyDescent="0.2">
      <c r="A39" s="16"/>
      <c r="E39" s="13"/>
      <c r="F39" s="13"/>
      <c r="G39" s="13"/>
      <c r="H39" s="13"/>
      <c r="I39" s="13"/>
    </row>
    <row r="40" spans="1:12" x14ac:dyDescent="0.2">
      <c r="A40" s="16"/>
      <c r="B40" s="17"/>
      <c r="C40" s="17"/>
      <c r="D40" s="17"/>
      <c r="E40" s="24"/>
      <c r="F40" s="24"/>
      <c r="G40" s="24"/>
      <c r="H40" s="13"/>
      <c r="I40" s="13"/>
    </row>
    <row r="41" spans="1:12" x14ac:dyDescent="0.2">
      <c r="E41" s="13"/>
      <c r="F41" s="13"/>
      <c r="G41" s="13"/>
      <c r="H41" s="13"/>
      <c r="I41" s="13"/>
    </row>
  </sheetData>
  <mergeCells count="1">
    <mergeCell ref="A1:H1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7C80"/>
  </sheetPr>
  <dimension ref="A1:O31"/>
  <sheetViews>
    <sheetView workbookViewId="0">
      <selection activeCell="C4" sqref="C4"/>
    </sheetView>
  </sheetViews>
  <sheetFormatPr baseColWidth="10" defaultColWidth="8.83203125" defaultRowHeight="15" x14ac:dyDescent="0.2"/>
  <cols>
    <col min="1" max="1" width="27" customWidth="1"/>
    <col min="2" max="2" width="9" bestFit="1" customWidth="1"/>
    <col min="3" max="7" width="10.5" bestFit="1" customWidth="1"/>
    <col min="11" max="11" width="27.6640625" bestFit="1" customWidth="1"/>
    <col min="12" max="12" width="31.1640625" bestFit="1" customWidth="1"/>
    <col min="13" max="13" width="28.5" bestFit="1" customWidth="1"/>
    <col min="14" max="14" width="22.6640625" bestFit="1" customWidth="1"/>
    <col min="15" max="15" width="21.5" bestFit="1" customWidth="1"/>
  </cols>
  <sheetData>
    <row r="1" spans="1:15" x14ac:dyDescent="0.2">
      <c r="A1" s="19" t="s">
        <v>60</v>
      </c>
      <c r="B1" s="20"/>
      <c r="C1" s="20"/>
      <c r="D1" s="20"/>
      <c r="E1" s="20"/>
      <c r="F1" s="20"/>
      <c r="G1" s="20"/>
      <c r="K1" s="19" t="s">
        <v>62</v>
      </c>
      <c r="L1" s="20"/>
      <c r="M1" s="20"/>
      <c r="N1" s="20"/>
      <c r="O1" s="20"/>
    </row>
    <row r="2" spans="1:15" x14ac:dyDescent="0.2">
      <c r="A2" s="14" t="s">
        <v>0</v>
      </c>
      <c r="B2" s="14" t="s">
        <v>1</v>
      </c>
      <c r="C2" s="14" t="s">
        <v>2</v>
      </c>
      <c r="D2" s="14" t="s">
        <v>3</v>
      </c>
      <c r="E2" s="14" t="s">
        <v>5</v>
      </c>
      <c r="F2" s="14" t="s">
        <v>6</v>
      </c>
      <c r="G2" s="14" t="s">
        <v>7</v>
      </c>
      <c r="K2" s="21"/>
      <c r="L2" s="17"/>
    </row>
    <row r="3" spans="1:15" x14ac:dyDescent="0.2">
      <c r="A3" s="21" t="s">
        <v>165</v>
      </c>
      <c r="B3" s="14"/>
      <c r="C3" s="14"/>
      <c r="D3" s="14"/>
      <c r="E3" s="14"/>
      <c r="F3" s="14"/>
      <c r="G3" s="14"/>
      <c r="K3" s="21"/>
      <c r="L3" s="16" t="s">
        <v>119</v>
      </c>
      <c r="M3" s="1" t="s">
        <v>120</v>
      </c>
      <c r="N3" s="1" t="s">
        <v>118</v>
      </c>
      <c r="O3" s="1" t="s">
        <v>63</v>
      </c>
    </row>
    <row r="4" spans="1:15" x14ac:dyDescent="0.2">
      <c r="A4" s="16" t="s">
        <v>61</v>
      </c>
      <c r="B4" s="17">
        <v>0</v>
      </c>
      <c r="C4" s="17">
        <v>0</v>
      </c>
      <c r="D4" s="17">
        <v>0</v>
      </c>
      <c r="E4" s="18">
        <v>0</v>
      </c>
      <c r="F4" s="18">
        <v>0</v>
      </c>
      <c r="G4" s="18">
        <v>0</v>
      </c>
      <c r="K4" s="26" t="s">
        <v>54</v>
      </c>
      <c r="L4" s="17">
        <v>0</v>
      </c>
    </row>
    <row r="5" spans="1:15" x14ac:dyDescent="0.2">
      <c r="A5" s="16" t="s">
        <v>124</v>
      </c>
      <c r="B5" s="17"/>
      <c r="C5" s="17"/>
      <c r="D5" s="17"/>
      <c r="E5" s="18"/>
      <c r="F5" s="18"/>
      <c r="G5" s="18"/>
      <c r="K5" s="26"/>
      <c r="L5" s="17"/>
    </row>
    <row r="6" spans="1:15" x14ac:dyDescent="0.2">
      <c r="A6" s="16" t="s">
        <v>68</v>
      </c>
      <c r="B6" s="17">
        <v>0</v>
      </c>
      <c r="C6" s="17">
        <v>0</v>
      </c>
      <c r="D6" s="17">
        <v>0</v>
      </c>
      <c r="E6" s="18">
        <v>0</v>
      </c>
      <c r="F6" s="18">
        <v>0</v>
      </c>
      <c r="G6" s="18">
        <v>0</v>
      </c>
      <c r="K6" s="26"/>
      <c r="L6" s="17"/>
    </row>
    <row r="7" spans="1:15" x14ac:dyDescent="0.2">
      <c r="A7" s="16"/>
      <c r="B7" s="17"/>
      <c r="C7" s="17"/>
      <c r="D7" s="17"/>
      <c r="E7" s="24"/>
      <c r="F7" s="24"/>
      <c r="G7" s="24"/>
      <c r="K7" s="16" t="s">
        <v>55</v>
      </c>
      <c r="L7" s="17">
        <f>L4/2</f>
        <v>0</v>
      </c>
      <c r="M7" s="17">
        <f t="shared" ref="M7:O7" si="0">M4/2</f>
        <v>0</v>
      </c>
      <c r="N7" s="17">
        <f t="shared" si="0"/>
        <v>0</v>
      </c>
      <c r="O7" s="17">
        <f t="shared" si="0"/>
        <v>0</v>
      </c>
    </row>
    <row r="8" spans="1:15" ht="16" thickBot="1" x14ac:dyDescent="0.25">
      <c r="A8" s="69" t="s">
        <v>26</v>
      </c>
      <c r="B8" s="70">
        <f>SUM(B4:B6)</f>
        <v>0</v>
      </c>
      <c r="C8" s="70">
        <f t="shared" ref="C8:G8" si="1">SUM(C4:C6)</f>
        <v>0</v>
      </c>
      <c r="D8" s="70">
        <f t="shared" si="1"/>
        <v>0</v>
      </c>
      <c r="E8" s="71">
        <f t="shared" si="1"/>
        <v>0</v>
      </c>
      <c r="F8" s="71">
        <f t="shared" si="1"/>
        <v>0</v>
      </c>
      <c r="G8" s="71">
        <f t="shared" si="1"/>
        <v>0</v>
      </c>
      <c r="K8" s="16"/>
      <c r="L8" s="17"/>
    </row>
    <row r="9" spans="1:15" ht="16" thickTop="1" x14ac:dyDescent="0.2">
      <c r="A9" s="16"/>
      <c r="B9" s="17"/>
      <c r="C9" s="17"/>
      <c r="D9" s="17"/>
      <c r="E9" s="24"/>
      <c r="F9" s="24"/>
      <c r="G9" s="24"/>
      <c r="K9" s="26" t="s">
        <v>67</v>
      </c>
      <c r="L9">
        <v>3</v>
      </c>
      <c r="M9">
        <v>3</v>
      </c>
      <c r="N9">
        <v>3</v>
      </c>
      <c r="O9">
        <v>3</v>
      </c>
    </row>
    <row r="10" spans="1:15" x14ac:dyDescent="0.2">
      <c r="A10" s="16"/>
      <c r="B10" s="17"/>
      <c r="C10" s="17"/>
      <c r="D10" s="17"/>
      <c r="E10" s="24"/>
      <c r="F10" s="24"/>
      <c r="G10" s="24"/>
      <c r="K10" s="16"/>
    </row>
    <row r="11" spans="1:15" x14ac:dyDescent="0.2">
      <c r="A11" s="16"/>
      <c r="B11" s="17"/>
      <c r="C11" s="17"/>
      <c r="D11" s="17"/>
      <c r="E11" s="24"/>
      <c r="F11" s="24"/>
      <c r="G11" s="24"/>
      <c r="K11" s="25" t="s">
        <v>57</v>
      </c>
      <c r="L11" s="17">
        <f>L7*L9</f>
        <v>0</v>
      </c>
      <c r="M11" s="17">
        <f t="shared" ref="M11:O11" si="2">((M9*1.5)*M7)</f>
        <v>0</v>
      </c>
      <c r="N11" s="17">
        <f t="shared" si="2"/>
        <v>0</v>
      </c>
      <c r="O11" s="17">
        <f t="shared" si="2"/>
        <v>0</v>
      </c>
    </row>
    <row r="12" spans="1:15" x14ac:dyDescent="0.2">
      <c r="K12" s="16" t="s">
        <v>58</v>
      </c>
      <c r="L12" s="17">
        <f>L11*12</f>
        <v>0</v>
      </c>
      <c r="M12" s="17">
        <f t="shared" ref="M12:O12" si="3">M11*12</f>
        <v>0</v>
      </c>
      <c r="N12" s="17">
        <f t="shared" si="3"/>
        <v>0</v>
      </c>
      <c r="O12" s="17">
        <f t="shared" si="3"/>
        <v>0</v>
      </c>
    </row>
    <row r="13" spans="1:15" x14ac:dyDescent="0.2">
      <c r="A13" s="16"/>
      <c r="B13" s="17"/>
      <c r="C13" s="17"/>
      <c r="D13" s="17"/>
      <c r="E13" s="24"/>
      <c r="F13" s="24"/>
      <c r="G13" s="24"/>
      <c r="K13" s="16" t="s">
        <v>121</v>
      </c>
      <c r="L13" s="17">
        <f>L11*18</f>
        <v>0</v>
      </c>
      <c r="M13" s="17">
        <f t="shared" ref="M13:O13" si="4">M11*19</f>
        <v>0</v>
      </c>
      <c r="N13" s="17">
        <f t="shared" si="4"/>
        <v>0</v>
      </c>
      <c r="O13" s="17">
        <f t="shared" si="4"/>
        <v>0</v>
      </c>
    </row>
    <row r="14" spans="1:15" x14ac:dyDescent="0.2">
      <c r="A14" s="21"/>
      <c r="B14" s="17"/>
      <c r="C14" s="17"/>
      <c r="D14" s="17"/>
      <c r="E14" s="13"/>
      <c r="F14" s="24"/>
      <c r="G14" s="24"/>
      <c r="K14" s="16" t="s">
        <v>122</v>
      </c>
      <c r="L14" s="59">
        <f>L11*4</f>
        <v>0</v>
      </c>
      <c r="M14" s="59">
        <v>0</v>
      </c>
      <c r="N14" s="59">
        <v>0</v>
      </c>
      <c r="O14" s="59">
        <v>0</v>
      </c>
    </row>
    <row r="15" spans="1:15" x14ac:dyDescent="0.2">
      <c r="A15" s="16"/>
      <c r="B15" s="17"/>
      <c r="C15" s="17"/>
      <c r="D15" s="17"/>
      <c r="E15" s="24"/>
      <c r="F15" s="24"/>
      <c r="G15" s="24"/>
      <c r="K15" s="16"/>
      <c r="L15" s="17"/>
      <c r="M15" s="17"/>
      <c r="N15" s="17"/>
      <c r="O15" s="17"/>
    </row>
    <row r="16" spans="1:15" x14ac:dyDescent="0.2">
      <c r="A16" s="16"/>
      <c r="B16" s="17"/>
      <c r="C16" s="17"/>
      <c r="D16" s="17"/>
      <c r="E16" s="24"/>
      <c r="F16" s="24"/>
      <c r="G16" s="24"/>
      <c r="K16" s="16" t="s">
        <v>123</v>
      </c>
      <c r="L16" s="17">
        <f>L12+L13</f>
        <v>0</v>
      </c>
      <c r="M16" s="17">
        <f t="shared" ref="M16:O16" si="5">M12+M13</f>
        <v>0</v>
      </c>
      <c r="N16" s="17">
        <f t="shared" si="5"/>
        <v>0</v>
      </c>
      <c r="O16" s="17">
        <f t="shared" si="5"/>
        <v>0</v>
      </c>
    </row>
    <row r="17" spans="1:15" x14ac:dyDescent="0.2">
      <c r="A17" s="16"/>
      <c r="B17" s="17"/>
      <c r="C17" s="17"/>
      <c r="D17" s="17"/>
      <c r="E17" s="24"/>
      <c r="F17" s="24"/>
      <c r="G17" s="24"/>
      <c r="K17" s="25" t="s">
        <v>26</v>
      </c>
      <c r="L17" s="17">
        <f>SUM(L12:L14)</f>
        <v>0</v>
      </c>
      <c r="M17" s="17">
        <f t="shared" ref="M17:O17" si="6">SUM(M12:M14)</f>
        <v>0</v>
      </c>
      <c r="N17" s="17">
        <f t="shared" si="6"/>
        <v>0</v>
      </c>
      <c r="O17" s="17">
        <f t="shared" si="6"/>
        <v>0</v>
      </c>
    </row>
    <row r="18" spans="1:15" x14ac:dyDescent="0.2">
      <c r="A18" s="16"/>
      <c r="B18" s="17"/>
      <c r="C18" s="17"/>
      <c r="D18" s="17"/>
      <c r="E18" s="24"/>
      <c r="F18" s="24"/>
      <c r="G18" s="24"/>
    </row>
    <row r="19" spans="1:15" x14ac:dyDescent="0.2">
      <c r="C19" s="13"/>
      <c r="D19" s="13"/>
      <c r="E19" s="13"/>
      <c r="F19" s="13"/>
      <c r="G19" s="13"/>
      <c r="L19" s="60"/>
    </row>
    <row r="20" spans="1:15" x14ac:dyDescent="0.2">
      <c r="C20" s="17"/>
      <c r="D20" s="17"/>
      <c r="E20" s="24"/>
      <c r="F20" s="24"/>
      <c r="G20" s="24"/>
      <c r="K20" s="27" t="s">
        <v>64</v>
      </c>
      <c r="L20" s="32"/>
    </row>
    <row r="21" spans="1:15" x14ac:dyDescent="0.2">
      <c r="C21" s="17"/>
      <c r="D21" s="17"/>
      <c r="E21" s="24"/>
      <c r="F21" s="24"/>
      <c r="G21" s="24"/>
    </row>
    <row r="22" spans="1:15" x14ac:dyDescent="0.2">
      <c r="C22" s="17"/>
      <c r="D22" s="17"/>
      <c r="E22" s="24"/>
      <c r="F22" s="24"/>
      <c r="G22" s="24"/>
    </row>
    <row r="23" spans="1:15" x14ac:dyDescent="0.2">
      <c r="C23" s="17"/>
      <c r="D23" s="17"/>
      <c r="E23" s="24"/>
      <c r="F23" s="24"/>
      <c r="G23" s="24"/>
    </row>
    <row r="24" spans="1:15" x14ac:dyDescent="0.2">
      <c r="C24" s="17"/>
      <c r="D24" s="17"/>
      <c r="E24" s="24"/>
      <c r="F24" s="24"/>
      <c r="G24" s="24"/>
    </row>
    <row r="25" spans="1:15" x14ac:dyDescent="0.2">
      <c r="E25" s="13"/>
      <c r="F25" s="13"/>
      <c r="G25" s="13"/>
    </row>
    <row r="26" spans="1:15" x14ac:dyDescent="0.2">
      <c r="E26" s="13"/>
      <c r="F26" s="13"/>
      <c r="G26" s="13"/>
    </row>
    <row r="27" spans="1:15" x14ac:dyDescent="0.2">
      <c r="E27" s="13"/>
      <c r="F27" s="13"/>
      <c r="G27" s="13"/>
    </row>
    <row r="28" spans="1:15" x14ac:dyDescent="0.2">
      <c r="C28" s="17"/>
      <c r="D28" s="17"/>
      <c r="E28" s="24"/>
      <c r="F28" s="24"/>
      <c r="G28" s="24"/>
    </row>
    <row r="29" spans="1:15" x14ac:dyDescent="0.2">
      <c r="C29" s="17"/>
      <c r="D29" s="17"/>
      <c r="E29" s="24"/>
      <c r="F29" s="24"/>
      <c r="G29" s="24"/>
    </row>
    <row r="30" spans="1:15" x14ac:dyDescent="0.2">
      <c r="E30" s="13"/>
      <c r="F30" s="13"/>
      <c r="G30" s="13"/>
    </row>
    <row r="31" spans="1:15" x14ac:dyDescent="0.2">
      <c r="E31" s="13"/>
      <c r="F31" s="13"/>
      <c r="G31" s="13"/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7C80"/>
  </sheetPr>
  <dimension ref="A1:P24"/>
  <sheetViews>
    <sheetView workbookViewId="0">
      <selection activeCell="F4" sqref="F4"/>
    </sheetView>
  </sheetViews>
  <sheetFormatPr baseColWidth="10" defaultColWidth="8.83203125" defaultRowHeight="15" x14ac:dyDescent="0.2"/>
  <cols>
    <col min="1" max="1" width="20" bestFit="1" customWidth="1"/>
    <col min="2" max="7" width="10.5" bestFit="1" customWidth="1"/>
    <col min="10" max="10" width="20.5" bestFit="1" customWidth="1"/>
    <col min="11" max="11" width="10.33203125" bestFit="1" customWidth="1"/>
    <col min="13" max="13" width="10.5" bestFit="1" customWidth="1"/>
  </cols>
  <sheetData>
    <row r="1" spans="1:16" x14ac:dyDescent="0.2">
      <c r="A1" s="19" t="s">
        <v>70</v>
      </c>
      <c r="B1" s="20"/>
      <c r="C1" s="20"/>
      <c r="D1" s="20"/>
      <c r="E1" s="20"/>
      <c r="F1" s="20"/>
      <c r="G1" s="20"/>
      <c r="J1" s="92" t="s">
        <v>136</v>
      </c>
      <c r="K1" s="92"/>
      <c r="L1" s="92"/>
      <c r="M1" s="92"/>
    </row>
    <row r="2" spans="1:16" x14ac:dyDescent="0.2">
      <c r="A2" s="14" t="s">
        <v>0</v>
      </c>
      <c r="B2" s="14" t="s">
        <v>1</v>
      </c>
      <c r="C2" s="14" t="s">
        <v>2</v>
      </c>
      <c r="D2" s="14" t="s">
        <v>3</v>
      </c>
      <c r="E2" s="14" t="s">
        <v>5</v>
      </c>
      <c r="F2" s="14" t="s">
        <v>6</v>
      </c>
      <c r="G2" s="14" t="s">
        <v>7</v>
      </c>
      <c r="K2" s="1" t="s">
        <v>132</v>
      </c>
      <c r="L2" s="1" t="s">
        <v>133</v>
      </c>
      <c r="M2" s="1" t="s">
        <v>134</v>
      </c>
    </row>
    <row r="3" spans="1:16" x14ac:dyDescent="0.2">
      <c r="A3" s="21" t="s">
        <v>71</v>
      </c>
      <c r="B3" s="14"/>
      <c r="C3" s="14"/>
      <c r="D3" s="14"/>
      <c r="E3" s="14"/>
      <c r="F3" s="14"/>
      <c r="G3" s="14"/>
      <c r="J3" s="1" t="s">
        <v>38</v>
      </c>
      <c r="K3" s="59">
        <v>200</v>
      </c>
      <c r="L3" s="59">
        <v>0</v>
      </c>
      <c r="M3" s="59">
        <v>0</v>
      </c>
    </row>
    <row r="4" spans="1:16" x14ac:dyDescent="0.2">
      <c r="A4" s="16" t="s">
        <v>38</v>
      </c>
      <c r="B4" s="17">
        <v>0</v>
      </c>
      <c r="C4" s="17">
        <v>0</v>
      </c>
      <c r="D4" s="17">
        <v>0</v>
      </c>
      <c r="E4" s="18">
        <f>$K$3</f>
        <v>200</v>
      </c>
      <c r="F4" s="18">
        <f t="shared" ref="F4:G4" si="0">$K$3</f>
        <v>200</v>
      </c>
      <c r="G4" s="18">
        <f t="shared" si="0"/>
        <v>200</v>
      </c>
      <c r="J4" s="1" t="s">
        <v>72</v>
      </c>
      <c r="K4" s="59">
        <v>0</v>
      </c>
      <c r="L4" s="59">
        <v>4</v>
      </c>
      <c r="M4" s="59">
        <v>10</v>
      </c>
    </row>
    <row r="5" spans="1:16" x14ac:dyDescent="0.2">
      <c r="A5" s="16" t="s">
        <v>72</v>
      </c>
      <c r="B5" s="17">
        <v>0</v>
      </c>
      <c r="C5" s="17">
        <v>0</v>
      </c>
      <c r="D5" s="17">
        <v>0</v>
      </c>
      <c r="E5" s="18">
        <f>(($N$9*0.2)*$L$4)+(($N$11*0.6)*$L$4)+(($N$13*0.5)*$L$4)+(($N$15*0.5)*$L$4)+($O$21*$M$4)</f>
        <v>0</v>
      </c>
      <c r="F5" s="18">
        <f t="shared" ref="F5:G5" si="1">(($N$9*0.2)*$L$4)+(($N$11*0.6)*$L$4)+(($N$13*0.5)*$L$4)+(($N$15*0.5)*$L$4)+($O$21*$M$4)</f>
        <v>0</v>
      </c>
      <c r="G5" s="18">
        <f t="shared" si="1"/>
        <v>0</v>
      </c>
      <c r="J5" s="1" t="s">
        <v>131</v>
      </c>
      <c r="K5" s="59">
        <v>0</v>
      </c>
      <c r="L5" s="59">
        <v>4</v>
      </c>
      <c r="M5" s="59">
        <v>10</v>
      </c>
    </row>
    <row r="6" spans="1:16" x14ac:dyDescent="0.2">
      <c r="A6" s="16" t="s">
        <v>73</v>
      </c>
      <c r="B6" s="17">
        <v>0</v>
      </c>
      <c r="C6" s="17">
        <v>0</v>
      </c>
      <c r="D6" s="17">
        <v>0</v>
      </c>
      <c r="E6" s="18">
        <f>(($N$9*0.4)*$L$5)+(($N$11*0.75)*$L$5)+(($N$13*0.5)*$L$5)+(($N$15*0.5)*$L$5)+($O$22*$M$5)</f>
        <v>0</v>
      </c>
      <c r="F6" s="18">
        <f t="shared" ref="F6:G6" si="2">(($N$9*0.4)*$L$5)+(($N$11*0.75)*$L$5)+(($N$13*0.5)*$L$5)+(($N$15*0.5)*$L$5)+($O$22*$M$5)</f>
        <v>0</v>
      </c>
      <c r="G6" s="18">
        <f t="shared" si="2"/>
        <v>0</v>
      </c>
    </row>
    <row r="7" spans="1:16" x14ac:dyDescent="0.2">
      <c r="A7" s="16" t="s">
        <v>74</v>
      </c>
      <c r="B7" s="17">
        <v>0</v>
      </c>
      <c r="C7" s="17">
        <v>0</v>
      </c>
      <c r="D7" s="17">
        <v>0</v>
      </c>
      <c r="E7" s="18">
        <f>(($N$9*0.5)*$L$5)+(($N$11*0.8)*$L$5)+(($N$13*0.5)*$L$5)+(($N$15*0.5)*$L$5)+($O$23*$M$5)</f>
        <v>0</v>
      </c>
      <c r="F7" s="18">
        <f t="shared" ref="F7:G7" si="3">(($N$9*0.5)*$L$5)+(($N$11*0.8)*$L$5)+(($N$13*0.5)*$L$5)+(($N$15*0.5)*$L$5)+($O$23*$M$5)</f>
        <v>0</v>
      </c>
      <c r="G7" s="18">
        <f t="shared" si="3"/>
        <v>0</v>
      </c>
      <c r="J7" s="93" t="s">
        <v>135</v>
      </c>
      <c r="K7" s="93"/>
      <c r="L7" s="93"/>
      <c r="M7" s="93"/>
      <c r="N7" s="93"/>
      <c r="O7" s="93"/>
      <c r="P7" s="93"/>
    </row>
    <row r="8" spans="1:16" x14ac:dyDescent="0.2">
      <c r="A8" s="16" t="s">
        <v>75</v>
      </c>
      <c r="B8" s="17">
        <v>0</v>
      </c>
      <c r="C8" s="17">
        <v>0</v>
      </c>
      <c r="D8" s="17">
        <v>0</v>
      </c>
      <c r="E8" s="18">
        <f>(($N$9*0.65)*$L$5)+(($N$11*0.85)*$L$5)+(($N$13*0.5)*$L$5)+(($N$15*0.5)*$L$5)+($O$24*$M$5)</f>
        <v>0</v>
      </c>
      <c r="F8" s="18">
        <f t="shared" ref="F8:G8" si="4">(($N$9*0.65)*$L$5)+(($N$11*0.85)*$L$5)+(($N$13*0.5)*$L$5)+(($N$15*0.5)*$L$5)+($O$24*$M$5)</f>
        <v>0</v>
      </c>
      <c r="G8" s="18">
        <f t="shared" si="4"/>
        <v>0</v>
      </c>
      <c r="J8" s="14" t="s">
        <v>16</v>
      </c>
      <c r="K8" s="14" t="s">
        <v>1</v>
      </c>
      <c r="L8" s="14" t="s">
        <v>2</v>
      </c>
      <c r="M8" s="14" t="s">
        <v>3</v>
      </c>
      <c r="N8" s="14" t="s">
        <v>5</v>
      </c>
      <c r="O8" s="14" t="s">
        <v>6</v>
      </c>
      <c r="P8" s="14" t="s">
        <v>7</v>
      </c>
    </row>
    <row r="9" spans="1:16" x14ac:dyDescent="0.2">
      <c r="A9" s="16"/>
      <c r="B9" s="17"/>
      <c r="C9" s="17"/>
      <c r="D9" s="17"/>
      <c r="E9" s="24"/>
      <c r="F9" s="24"/>
      <c r="G9" s="24"/>
      <c r="J9" s="33" t="s">
        <v>17</v>
      </c>
      <c r="K9">
        <f>'Membership Income'!B21</f>
        <v>0</v>
      </c>
      <c r="L9">
        <f>'Membership Income'!C21</f>
        <v>0</v>
      </c>
      <c r="M9">
        <f>'Membership Income'!D21</f>
        <v>0</v>
      </c>
      <c r="N9" s="64">
        <f>'Membership Income'!E21</f>
        <v>0</v>
      </c>
      <c r="O9" s="64">
        <f>'Membership Income'!F21</f>
        <v>0</v>
      </c>
      <c r="P9" s="64">
        <f>'Membership Income'!G21</f>
        <v>0</v>
      </c>
    </row>
    <row r="10" spans="1:16" x14ac:dyDescent="0.2">
      <c r="A10" s="21" t="s">
        <v>76</v>
      </c>
      <c r="B10" s="17"/>
      <c r="C10" s="17"/>
      <c r="D10" s="17"/>
      <c r="E10" s="24"/>
      <c r="F10" s="24"/>
      <c r="G10" s="24"/>
      <c r="J10" s="6" t="s">
        <v>18</v>
      </c>
      <c r="K10" s="63"/>
      <c r="L10" s="5">
        <f>'Membership Income'!C22</f>
        <v>0</v>
      </c>
      <c r="M10" s="5">
        <f>'Membership Income'!D22</f>
        <v>0</v>
      </c>
      <c r="N10" s="65">
        <f>'Membership Income'!E22</f>
        <v>0</v>
      </c>
      <c r="O10" s="65">
        <f>'Membership Income'!F22</f>
        <v>0</v>
      </c>
      <c r="P10" s="65">
        <f>'Membership Income'!G22</f>
        <v>0</v>
      </c>
    </row>
    <row r="11" spans="1:16" x14ac:dyDescent="0.2">
      <c r="A11" s="16" t="s">
        <v>40</v>
      </c>
      <c r="B11" s="17">
        <f>BUCS!J58</f>
        <v>0</v>
      </c>
      <c r="C11" s="17">
        <f>BUCS!K58</f>
        <v>0</v>
      </c>
      <c r="D11" s="17">
        <f>BUCS!L58</f>
        <v>0</v>
      </c>
      <c r="E11" s="18">
        <f>BUCS!M58</f>
        <v>0</v>
      </c>
      <c r="F11" s="18">
        <f>BUCS!N58</f>
        <v>0</v>
      </c>
      <c r="G11" s="18">
        <f>BUCS!O58</f>
        <v>0</v>
      </c>
      <c r="J11" s="33" t="s">
        <v>19</v>
      </c>
      <c r="K11">
        <f>'Membership Income'!B23</f>
        <v>0</v>
      </c>
      <c r="L11">
        <f>'Membership Income'!C23</f>
        <v>0</v>
      </c>
      <c r="M11">
        <f>'Membership Income'!D23</f>
        <v>0</v>
      </c>
      <c r="N11" s="64">
        <f>'Membership Income'!E23</f>
        <v>0</v>
      </c>
      <c r="O11" s="64">
        <f>'Membership Income'!F23</f>
        <v>0</v>
      </c>
      <c r="P11" s="64">
        <f>'Membership Income'!G23</f>
        <v>0</v>
      </c>
    </row>
    <row r="12" spans="1:16" x14ac:dyDescent="0.2">
      <c r="A12" s="16" t="s">
        <v>42</v>
      </c>
      <c r="B12" s="17">
        <f>BUCS!J39</f>
        <v>0</v>
      </c>
      <c r="C12" s="17">
        <f>BUCS!K39</f>
        <v>0</v>
      </c>
      <c r="D12" s="17">
        <f>BUCS!L39</f>
        <v>0</v>
      </c>
      <c r="E12" s="18">
        <f>BUCS!M39</f>
        <v>0</v>
      </c>
      <c r="F12" s="18">
        <f>BUCS!N39</f>
        <v>0</v>
      </c>
      <c r="G12" s="18">
        <f>BUCS!O39</f>
        <v>0</v>
      </c>
      <c r="J12" s="6" t="s">
        <v>18</v>
      </c>
      <c r="K12" s="63"/>
      <c r="L12" s="5">
        <f>'Membership Income'!C24</f>
        <v>0</v>
      </c>
      <c r="M12" s="5">
        <f>'Membership Income'!D24</f>
        <v>0</v>
      </c>
      <c r="N12" s="65">
        <f>'Membership Income'!E24</f>
        <v>0</v>
      </c>
      <c r="O12" s="65">
        <f>'Membership Income'!F24</f>
        <v>0</v>
      </c>
      <c r="P12" s="65">
        <f>'Membership Income'!G24</f>
        <v>0</v>
      </c>
    </row>
    <row r="13" spans="1:16" x14ac:dyDescent="0.2">
      <c r="A13" s="16" t="s">
        <v>52</v>
      </c>
      <c r="B13" s="17">
        <f>BUCS!J17</f>
        <v>0</v>
      </c>
      <c r="C13" s="17">
        <f>BUCS!K17</f>
        <v>0</v>
      </c>
      <c r="D13" s="17">
        <f>BUCS!L17</f>
        <v>0</v>
      </c>
      <c r="E13" s="18">
        <f>BUCS!M17</f>
        <v>0</v>
      </c>
      <c r="F13" s="18">
        <f>BUCS!N17</f>
        <v>0</v>
      </c>
      <c r="G13" s="18">
        <f>BUCS!O17</f>
        <v>0</v>
      </c>
      <c r="J13" s="33" t="s">
        <v>20</v>
      </c>
      <c r="K13">
        <f>'Membership Income'!B25</f>
        <v>0</v>
      </c>
      <c r="L13">
        <f>'Membership Income'!C25</f>
        <v>0</v>
      </c>
      <c r="M13">
        <f>'Membership Income'!D25</f>
        <v>0</v>
      </c>
      <c r="N13" s="64">
        <f>'Membership Income'!E25</f>
        <v>0</v>
      </c>
      <c r="O13" s="64">
        <f>'Membership Income'!F25</f>
        <v>0</v>
      </c>
      <c r="P13" s="64">
        <f>'Membership Income'!G25</f>
        <v>0</v>
      </c>
    </row>
    <row r="14" spans="1:16" x14ac:dyDescent="0.2">
      <c r="A14" s="16"/>
      <c r="B14" s="17"/>
      <c r="C14" s="17"/>
      <c r="D14" s="17"/>
      <c r="E14" s="24"/>
      <c r="F14" s="24"/>
      <c r="G14" s="24"/>
      <c r="J14" s="6" t="s">
        <v>18</v>
      </c>
      <c r="K14" s="63"/>
      <c r="L14" s="5">
        <f>'Membership Income'!C26</f>
        <v>0</v>
      </c>
      <c r="M14" s="5">
        <f>'Membership Income'!D26</f>
        <v>0</v>
      </c>
      <c r="N14" s="65">
        <f>'Membership Income'!E26</f>
        <v>0</v>
      </c>
      <c r="O14" s="65">
        <f>'Membership Income'!F26</f>
        <v>0</v>
      </c>
      <c r="P14" s="65">
        <f>'Membership Income'!G26</f>
        <v>0</v>
      </c>
    </row>
    <row r="15" spans="1:16" x14ac:dyDescent="0.2">
      <c r="A15" s="21" t="s">
        <v>77</v>
      </c>
      <c r="B15" s="17"/>
      <c r="C15" s="17"/>
      <c r="D15" s="17"/>
      <c r="E15" s="24"/>
      <c r="F15" s="24"/>
      <c r="G15" s="24"/>
      <c r="J15" s="33" t="s">
        <v>21</v>
      </c>
      <c r="K15">
        <f>'Membership Income'!B27</f>
        <v>0</v>
      </c>
      <c r="L15">
        <f>'Membership Income'!C27</f>
        <v>0</v>
      </c>
      <c r="M15">
        <f>'Membership Income'!D27</f>
        <v>0</v>
      </c>
      <c r="N15" s="64">
        <f>'Membership Income'!E27</f>
        <v>0</v>
      </c>
      <c r="O15" s="64">
        <f>'Membership Income'!F27</f>
        <v>0</v>
      </c>
      <c r="P15" s="64">
        <f>'Membership Income'!G27</f>
        <v>0</v>
      </c>
    </row>
    <row r="16" spans="1:16" x14ac:dyDescent="0.2">
      <c r="A16" s="25" t="s">
        <v>78</v>
      </c>
      <c r="B16" s="17">
        <v>0</v>
      </c>
      <c r="C16" s="17">
        <v>0</v>
      </c>
      <c r="D16" s="17">
        <v>0</v>
      </c>
      <c r="E16" s="18">
        <v>0</v>
      </c>
      <c r="F16" s="18">
        <v>0</v>
      </c>
      <c r="G16" s="18">
        <v>0</v>
      </c>
      <c r="J16" s="6" t="s">
        <v>18</v>
      </c>
      <c r="K16" s="63"/>
      <c r="L16" s="5">
        <f>'Membership Income'!C28</f>
        <v>0</v>
      </c>
      <c r="M16" s="5">
        <f>'Membership Income'!D28</f>
        <v>0</v>
      </c>
      <c r="N16" s="65">
        <f>'Membership Income'!E28</f>
        <v>0</v>
      </c>
      <c r="O16" s="65">
        <f>'Membership Income'!F28</f>
        <v>0</v>
      </c>
      <c r="P16" s="65">
        <f>'Membership Income'!G28</f>
        <v>0</v>
      </c>
    </row>
    <row r="17" spans="1:16" x14ac:dyDescent="0.2">
      <c r="A17" s="16"/>
      <c r="B17" s="17"/>
      <c r="C17" s="17"/>
      <c r="D17" s="17"/>
      <c r="E17" s="24"/>
      <c r="F17" s="24"/>
      <c r="G17" s="24"/>
    </row>
    <row r="18" spans="1:16" x14ac:dyDescent="0.2">
      <c r="A18" s="72" t="s">
        <v>137</v>
      </c>
      <c r="B18" s="73">
        <f>SUM(B4:B8)+B16</f>
        <v>0</v>
      </c>
      <c r="C18" s="73">
        <f t="shared" ref="C18:G18" si="5">SUM(C4:C8)+C16</f>
        <v>0</v>
      </c>
      <c r="D18" s="73">
        <f t="shared" si="5"/>
        <v>0</v>
      </c>
      <c r="E18" s="74">
        <f t="shared" si="5"/>
        <v>200</v>
      </c>
      <c r="F18" s="74">
        <f t="shared" si="5"/>
        <v>200</v>
      </c>
      <c r="G18" s="74">
        <f t="shared" si="5"/>
        <v>200</v>
      </c>
      <c r="J18" s="94" t="s">
        <v>148</v>
      </c>
      <c r="K18" s="95"/>
      <c r="L18" s="95"/>
      <c r="M18" s="95"/>
      <c r="N18" s="95"/>
      <c r="O18" s="95"/>
      <c r="P18" s="96"/>
    </row>
    <row r="19" spans="1:16" ht="16" thickBot="1" x14ac:dyDescent="0.25">
      <c r="A19" s="66" t="s">
        <v>26</v>
      </c>
      <c r="B19" s="67">
        <f t="shared" ref="B19:G19" si="6">SUM(B4:B16)</f>
        <v>0</v>
      </c>
      <c r="C19" s="67">
        <f t="shared" si="6"/>
        <v>0</v>
      </c>
      <c r="D19" s="67">
        <f t="shared" si="6"/>
        <v>0</v>
      </c>
      <c r="E19" s="68">
        <f t="shared" si="6"/>
        <v>200</v>
      </c>
      <c r="F19" s="68">
        <f t="shared" si="6"/>
        <v>200</v>
      </c>
      <c r="G19" s="68">
        <f t="shared" si="6"/>
        <v>200</v>
      </c>
      <c r="J19" s="78"/>
      <c r="K19" s="79" t="s">
        <v>141</v>
      </c>
      <c r="L19" s="79" t="s">
        <v>142</v>
      </c>
      <c r="M19" s="79" t="s">
        <v>143</v>
      </c>
      <c r="N19" s="79" t="s">
        <v>144</v>
      </c>
      <c r="O19" s="79" t="s">
        <v>106</v>
      </c>
      <c r="P19" s="80"/>
    </row>
    <row r="20" spans="1:16" ht="16" thickTop="1" x14ac:dyDescent="0.2">
      <c r="J20" s="81" t="s">
        <v>38</v>
      </c>
      <c r="K20" s="82"/>
      <c r="L20" s="82"/>
      <c r="M20" s="82"/>
      <c r="N20" s="82"/>
      <c r="O20" s="83"/>
      <c r="P20" s="80"/>
    </row>
    <row r="21" spans="1:16" x14ac:dyDescent="0.2">
      <c r="J21" s="81" t="s">
        <v>72</v>
      </c>
      <c r="K21" s="82">
        <v>0.2</v>
      </c>
      <c r="L21" s="82">
        <v>0.6</v>
      </c>
      <c r="M21" s="82">
        <v>0.5</v>
      </c>
      <c r="N21" s="82">
        <v>0.5</v>
      </c>
      <c r="O21" s="84">
        <v>0</v>
      </c>
      <c r="P21" s="80"/>
    </row>
    <row r="22" spans="1:16" x14ac:dyDescent="0.2">
      <c r="J22" s="81" t="s">
        <v>138</v>
      </c>
      <c r="K22" s="82">
        <v>0.4</v>
      </c>
      <c r="L22" s="82">
        <v>0.75</v>
      </c>
      <c r="M22" s="82">
        <v>0.5</v>
      </c>
      <c r="N22" s="82">
        <v>0.5</v>
      </c>
      <c r="O22" s="84">
        <v>0</v>
      </c>
      <c r="P22" s="80"/>
    </row>
    <row r="23" spans="1:16" x14ac:dyDescent="0.2">
      <c r="J23" s="81" t="s">
        <v>139</v>
      </c>
      <c r="K23" s="82">
        <v>0.5</v>
      </c>
      <c r="L23" s="82">
        <v>0.8</v>
      </c>
      <c r="M23" s="82">
        <v>0.5</v>
      </c>
      <c r="N23" s="82">
        <v>0.5</v>
      </c>
      <c r="O23" s="84">
        <v>0</v>
      </c>
      <c r="P23" s="80"/>
    </row>
    <row r="24" spans="1:16" x14ac:dyDescent="0.2">
      <c r="J24" s="85" t="s">
        <v>140</v>
      </c>
      <c r="K24" s="86">
        <v>0.65</v>
      </c>
      <c r="L24" s="86">
        <v>0.85</v>
      </c>
      <c r="M24" s="86">
        <v>0.5</v>
      </c>
      <c r="N24" s="86">
        <v>0.5</v>
      </c>
      <c r="O24" s="87">
        <v>0</v>
      </c>
      <c r="P24" s="88"/>
    </row>
  </sheetData>
  <mergeCells count="3">
    <mergeCell ref="J1:M1"/>
    <mergeCell ref="J7:P7"/>
    <mergeCell ref="J18:P18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OVERALL</vt:lpstr>
      <vt:lpstr>BUCS</vt:lpstr>
      <vt:lpstr>--</vt:lpstr>
      <vt:lpstr>Membership Income</vt:lpstr>
      <vt:lpstr>SU Grants</vt:lpstr>
      <vt:lpstr>Other Income</vt:lpstr>
      <vt:lpstr>Coaching Expenses</vt:lpstr>
      <vt:lpstr>Facilities</vt:lpstr>
      <vt:lpstr>Race Expenses</vt:lpstr>
      <vt:lpstr>Misc Expenses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</dc:creator>
  <cp:lastModifiedBy>Microsoft Office User</cp:lastModifiedBy>
  <dcterms:created xsi:type="dcterms:W3CDTF">2017-05-28T10:26:06Z</dcterms:created>
  <dcterms:modified xsi:type="dcterms:W3CDTF">2017-09-04T13:27:08Z</dcterms:modified>
</cp:coreProperties>
</file>